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jpeg" ContentType="image/jpe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Override PartName="/xl/worksheets/sheet2.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620" yWindow="0" windowWidth="21720" windowHeight="16980" tabRatio="500"/>
  </bookViews>
  <sheets>
    <sheet name="Feuil1" sheetId="1" r:id="rId1"/>
    <sheet name="Feuil3" sheetId="3" r:id="rId2"/>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64" i="1"/>
  <c r="B74"/>
  <c r="C53"/>
  <c r="D53"/>
  <c r="C74"/>
  <c r="D64"/>
  <c r="C65"/>
  <c r="D65"/>
  <c r="E65"/>
  <c r="C66"/>
  <c r="D66"/>
  <c r="E66"/>
  <c r="C67"/>
  <c r="D67"/>
  <c r="E67"/>
  <c r="C68"/>
  <c r="D68"/>
  <c r="E68"/>
  <c r="C69"/>
  <c r="D69"/>
  <c r="E69"/>
  <c r="C70"/>
  <c r="D70"/>
  <c r="E70"/>
  <c r="C71"/>
  <c r="D71"/>
  <c r="E71"/>
  <c r="C72"/>
  <c r="D72"/>
  <c r="E72"/>
  <c r="C73"/>
  <c r="D73"/>
  <c r="E73"/>
  <c r="E74"/>
  <c r="F74"/>
  <c r="N44"/>
  <c r="B75"/>
  <c r="C54"/>
  <c r="D54"/>
  <c r="C75"/>
  <c r="E64"/>
  <c r="G74"/>
  <c r="E75"/>
  <c r="F75"/>
  <c r="O44"/>
  <c r="B76"/>
  <c r="C55"/>
  <c r="D55"/>
  <c r="C76"/>
  <c r="G75"/>
  <c r="E76"/>
  <c r="F76"/>
  <c r="P44"/>
  <c r="B77"/>
  <c r="C56"/>
  <c r="D56"/>
  <c r="C77"/>
  <c r="G76"/>
  <c r="E77"/>
  <c r="F77"/>
  <c r="Q44"/>
  <c r="B78"/>
  <c r="C57"/>
  <c r="D57"/>
  <c r="C78"/>
  <c r="G77"/>
  <c r="E78"/>
  <c r="F78"/>
  <c r="R44"/>
  <c r="B79"/>
  <c r="C58"/>
  <c r="D58"/>
  <c r="C79"/>
  <c r="G78"/>
  <c r="E79"/>
  <c r="F79"/>
  <c r="S44"/>
  <c r="B80"/>
  <c r="C59"/>
  <c r="D59"/>
  <c r="C80"/>
  <c r="G79"/>
  <c r="E80"/>
  <c r="F80"/>
  <c r="T44"/>
  <c r="B81"/>
  <c r="C60"/>
  <c r="D60"/>
  <c r="C81"/>
  <c r="G80"/>
  <c r="E81"/>
  <c r="F81"/>
  <c r="U44"/>
  <c r="B82"/>
  <c r="C82"/>
  <c r="G81"/>
  <c r="E82"/>
  <c r="F82"/>
  <c r="V44"/>
  <c r="B83"/>
  <c r="C83"/>
  <c r="G82"/>
  <c r="E83"/>
  <c r="F83"/>
  <c r="W44"/>
  <c r="B85"/>
  <c r="E85"/>
  <c r="C86"/>
  <c r="F86"/>
  <c r="C92"/>
  <c r="R28"/>
  <c r="D24"/>
  <c r="AA24"/>
  <c r="E25"/>
  <c r="AA25"/>
  <c r="F26"/>
  <c r="AA26"/>
  <c r="G27"/>
  <c r="AA27"/>
  <c r="H28"/>
  <c r="AA28"/>
  <c r="I29"/>
  <c r="AA29"/>
  <c r="J30"/>
  <c r="AA30"/>
  <c r="K31"/>
  <c r="AA31"/>
  <c r="L32"/>
  <c r="AA32"/>
  <c r="M33"/>
  <c r="AA33"/>
  <c r="N34"/>
  <c r="AA34"/>
  <c r="O35"/>
  <c r="AA35"/>
  <c r="P36"/>
  <c r="AA36"/>
  <c r="Q37"/>
  <c r="AA37"/>
  <c r="R38"/>
  <c r="AA38"/>
  <c r="S39"/>
  <c r="AA39"/>
  <c r="T40"/>
  <c r="AA40"/>
  <c r="U41"/>
  <c r="AA41"/>
  <c r="V42"/>
  <c r="AA42"/>
  <c r="W43"/>
  <c r="AA43"/>
  <c r="G83"/>
  <c r="B24"/>
  <c r="B25"/>
  <c r="B26"/>
  <c r="B27"/>
  <c r="B28"/>
  <c r="B29"/>
  <c r="B30"/>
  <c r="B31"/>
  <c r="B32"/>
  <c r="B33"/>
  <c r="B34"/>
  <c r="B35"/>
  <c r="B36"/>
  <c r="B37"/>
  <c r="B38"/>
  <c r="B39"/>
  <c r="B40"/>
  <c r="B41"/>
  <c r="B42"/>
  <c r="B43"/>
  <c r="B44"/>
  <c r="Y25"/>
  <c r="Y26"/>
  <c r="Y27"/>
  <c r="Y28"/>
  <c r="Y29"/>
  <c r="Y30"/>
  <c r="Y31"/>
  <c r="Y32"/>
  <c r="Y33"/>
  <c r="Y34"/>
  <c r="Y35"/>
  <c r="Y36"/>
  <c r="Y37"/>
  <c r="Y38"/>
  <c r="Y39"/>
  <c r="Y40"/>
  <c r="Y41"/>
  <c r="Y42"/>
  <c r="Y43"/>
  <c r="Y24"/>
</calcChain>
</file>

<file path=xl/sharedStrings.xml><?xml version="1.0" encoding="utf-8"?>
<sst xmlns="http://schemas.openxmlformats.org/spreadsheetml/2006/main" count="63" uniqueCount="34">
  <si>
    <r>
      <t xml:space="preserve">
&gt; La deuxième année, l'investisseur va donc placer 6000 fr. + 5</t>
    </r>
    <r>
      <rPr>
        <sz val="14"/>
        <rFont val="Calibri"/>
      </rPr>
      <t>9</t>
    </r>
    <r>
      <rPr>
        <sz val="14"/>
        <rFont val="Calibri"/>
        <scheme val="minor"/>
      </rPr>
      <t>.40 fr., soit 6'05</t>
    </r>
    <r>
      <rPr>
        <sz val="14"/>
        <rFont val="Calibri"/>
      </rPr>
      <t>9</t>
    </r>
    <r>
      <rPr>
        <sz val="14"/>
        <rFont val="Calibri"/>
        <scheme val="minor"/>
      </rPr>
      <t xml:space="preserve">.40 fr. dans un nouveau compte de 10 ans.
&gt; Et ainsi de suite…
&gt; Mais les obligations de caisse étant généralement limitées à 10 ans, le placement de la première année sera remplacé par un nouveau placement de 10 ans de la somme restituée.
&gt; Celui de la deuxième année en revanche, sera inrégé dans le placement de 9 ans (zone vert olive), puisque le capital doit être disponible après 20 ans.
&gt; Celui de la troisième année dans le placement de 8 ans (zone bleu clair), pour les mêmes raisons.
&gt; Et ainsi de suite...
&gt; Les trois dernières années (zone jaune), le placement se fait dans le compte épargne en ligne de PostFinance, car son rendement (0.5%) est supérieur à celui des obligations de caisse de 3 ans ou moins.
</t>
    </r>
    <phoneticPr fontId="27" type="noConversion"/>
  </si>
  <si>
    <r>
      <rPr>
        <b/>
        <sz val="16"/>
        <color rgb="FF800000"/>
        <rFont val="Calibri"/>
        <scheme val="minor"/>
      </rPr>
      <t>Explications</t>
    </r>
    <r>
      <rPr>
        <sz val="14"/>
        <rFont val="Calibri"/>
        <scheme val="minor"/>
      </rPr>
      <t xml:space="preserve">
Vous déterminez la somme que vous souhaitez investir chaque année, puis les taux offerts par la banque de votre choix pour les obligations de caisse, ainsi que celui du compte épargne pour les trois dernières années (celui de PostFinance est plus élevé qu'une obligation de caisse pour 3 ans).
Le programme augmente automatiquement, chaque année, l'investissement des intérêts reçus avec les autres placements, un fois déduits les impôts (voilà pourquoi vous devez aussi indiquer votre taux marginal).
Exemple: 
&gt; Vous placez 6'000 fr. la première année, dans des obligations de caisse sur 10 ans.
&gt; A supposer que le rendement de ces obligations soit de 1,4%, le programme déduit la part des impôts (prenons l'exemple d'un taux marginal de 25%), ce qui le ramène à 1,05%, ainsi que la taxe fédérale (0.06%), ce qui aboutit à un rendement net de 0.99%, soit 56.40 fr.</t>
    </r>
    <r>
      <rPr>
        <b/>
        <sz val="14"/>
        <color rgb="FF800000"/>
        <rFont val="Calibri"/>
        <scheme val="minor"/>
      </rPr>
      <t xml:space="preserve">
</t>
    </r>
  </si>
  <si>
    <t>Début du plan</t>
  </si>
  <si>
    <t>Taux marginal</t>
  </si>
  <si>
    <t>fr.</t>
  </si>
  <si>
    <t>Compte épargne</t>
  </si>
  <si>
    <t>10 ans</t>
  </si>
  <si>
    <t>8 ans</t>
  </si>
  <si>
    <t>7 ans</t>
  </si>
  <si>
    <t>6 ans</t>
  </si>
  <si>
    <t>5 ans</t>
  </si>
  <si>
    <t>4 ans</t>
  </si>
  <si>
    <t>9 ans</t>
  </si>
  <si>
    <t>Obligations de caisse</t>
  </si>
  <si>
    <t>Investissement annuel</t>
  </si>
  <si>
    <t>Taux</t>
  </si>
  <si>
    <t>Capital final (après 20 ans)</t>
  </si>
  <si>
    <t>avec un investissement annuel à déterminer</t>
  </si>
  <si>
    <t>augmenté chaque année des intérêts encaissés avec les autres placements</t>
  </si>
  <si>
    <t xml:space="preserve"> (explication détaillées)</t>
  </si>
  <si>
    <t>Modifier les chiffres des  cellules avec un cadre rouge</t>
  </si>
  <si>
    <t xml:space="preserve">Capital accumulé avec des obligations de caisse après 20 ans </t>
  </si>
  <si>
    <t>subtotal</t>
  </si>
  <si>
    <t>depuis là, il fau retirer l'intérêt du placement de 1ère année</t>
  </si>
  <si>
    <t>et ainsi de suite…</t>
  </si>
  <si>
    <t>intérêts totaux</t>
  </si>
  <si>
    <t>tx marginal</t>
  </si>
  <si>
    <t>taxe fédérale</t>
  </si>
  <si>
    <t>ristourne bons</t>
  </si>
  <si>
    <t>intérêt dernière année</t>
  </si>
  <si>
    <t>%</t>
  </si>
  <si>
    <t>Valeur</t>
  </si>
  <si>
    <t>du porte-feuille</t>
  </si>
  <si>
    <t>intérêts fin</t>
  </si>
</sst>
</file>

<file path=xl/styles.xml><?xml version="1.0" encoding="utf-8"?>
<styleSheet xmlns="http://schemas.openxmlformats.org/spreadsheetml/2006/main">
  <numFmts count="2">
    <numFmt numFmtId="164" formatCode="dd/mm/yyyy;@"/>
    <numFmt numFmtId="165" formatCode="0.0"/>
  </numFmts>
  <fonts count="29">
    <font>
      <sz val="12"/>
      <color theme="1"/>
      <name val="Calibri"/>
      <family val="2"/>
      <scheme val="minor"/>
    </font>
    <font>
      <sz val="12"/>
      <name val="Calibri"/>
      <scheme val="minor"/>
    </font>
    <font>
      <u/>
      <sz val="12"/>
      <color theme="10"/>
      <name val="Calibri"/>
      <family val="2"/>
      <scheme val="minor"/>
    </font>
    <font>
      <u/>
      <sz val="12"/>
      <color theme="11"/>
      <name val="Calibri"/>
      <family val="2"/>
      <scheme val="minor"/>
    </font>
    <font>
      <sz val="12"/>
      <color theme="0"/>
      <name val="Calibri"/>
      <family val="2"/>
      <scheme val="minor"/>
    </font>
    <font>
      <i/>
      <sz val="12"/>
      <color theme="1"/>
      <name val="Calibri"/>
      <scheme val="minor"/>
    </font>
    <font>
      <i/>
      <sz val="11"/>
      <color theme="1"/>
      <name val="Calibri"/>
      <scheme val="minor"/>
    </font>
    <font>
      <sz val="14"/>
      <color theme="1"/>
      <name val="Calibri"/>
      <scheme val="minor"/>
    </font>
    <font>
      <b/>
      <sz val="14"/>
      <color theme="1"/>
      <name val="Calibri"/>
      <scheme val="minor"/>
    </font>
    <font>
      <b/>
      <sz val="14"/>
      <name val="Calibri"/>
      <scheme val="minor"/>
    </font>
    <font>
      <sz val="14"/>
      <name val="Calibri"/>
      <scheme val="minor"/>
    </font>
    <font>
      <b/>
      <sz val="22"/>
      <color theme="0"/>
      <name val="Calibri"/>
      <scheme val="minor"/>
    </font>
    <font>
      <b/>
      <sz val="16"/>
      <color rgb="FF800000"/>
      <name val="Calibri"/>
      <scheme val="minor"/>
    </font>
    <font>
      <sz val="11"/>
      <color theme="1"/>
      <name val="Calibri"/>
      <scheme val="minor"/>
    </font>
    <font>
      <b/>
      <sz val="11"/>
      <color theme="1"/>
      <name val="Calibri"/>
      <scheme val="minor"/>
    </font>
    <font>
      <sz val="14"/>
      <color rgb="FF0000FF"/>
      <name val="Calibri"/>
      <scheme val="minor"/>
    </font>
    <font>
      <sz val="12"/>
      <color rgb="FF0000FF"/>
      <name val="Calibri"/>
      <scheme val="minor"/>
    </font>
    <font>
      <b/>
      <sz val="14"/>
      <color rgb="FF800000"/>
      <name val="Calibri"/>
      <scheme val="minor"/>
    </font>
    <font>
      <i/>
      <sz val="14"/>
      <color theme="1"/>
      <name val="Calibri"/>
      <scheme val="minor"/>
    </font>
    <font>
      <i/>
      <sz val="14"/>
      <name val="Calibri"/>
      <scheme val="minor"/>
    </font>
    <font>
      <sz val="12"/>
      <color rgb="FFFF0000"/>
      <name val="Calibri"/>
      <family val="2"/>
      <scheme val="minor"/>
    </font>
    <font>
      <b/>
      <sz val="12"/>
      <color rgb="FFFF0000"/>
      <name val="Calibri"/>
      <scheme val="minor"/>
    </font>
    <font>
      <sz val="12"/>
      <color rgb="FF800000"/>
      <name val="Calibri"/>
      <scheme val="minor"/>
    </font>
    <font>
      <b/>
      <sz val="11"/>
      <color rgb="FFFF0000"/>
      <name val="Calibri"/>
      <scheme val="minor"/>
    </font>
    <font>
      <b/>
      <sz val="24"/>
      <color theme="0"/>
      <name val="Calibri"/>
      <scheme val="minor"/>
    </font>
    <font>
      <sz val="24"/>
      <color theme="0"/>
      <name val="Calibri"/>
      <scheme val="minor"/>
    </font>
    <font>
      <sz val="24"/>
      <color theme="1"/>
      <name val="Calibri"/>
      <scheme val="minor"/>
    </font>
    <font>
      <sz val="8"/>
      <name val="Verdana"/>
    </font>
    <font>
      <sz val="14"/>
      <name val="Calibri"/>
    </font>
  </fonts>
  <fills count="1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8000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indexed="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FF0000"/>
      </right>
      <top/>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rgb="FF800000"/>
      </left>
      <right/>
      <top style="thin">
        <color rgb="FF800000"/>
      </top>
      <bottom/>
      <diagonal/>
    </border>
    <border>
      <left/>
      <right style="thin">
        <color rgb="FF800000"/>
      </right>
      <top style="thin">
        <color rgb="FF800000"/>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130">
    <xf numFmtId="0" fontId="0" fillId="0" borderId="0" xfId="0"/>
    <xf numFmtId="4" fontId="0" fillId="13" borderId="0" xfId="0" applyNumberFormat="1" applyFill="1"/>
    <xf numFmtId="165" fontId="20" fillId="13" borderId="0" xfId="0" applyNumberFormat="1" applyFont="1" applyFill="1"/>
    <xf numFmtId="165" fontId="0" fillId="13" borderId="0" xfId="0" applyNumberFormat="1" applyFill="1" applyBorder="1"/>
    <xf numFmtId="4" fontId="1" fillId="13" borderId="4" xfId="0" applyNumberFormat="1" applyFont="1" applyFill="1" applyBorder="1"/>
    <xf numFmtId="165" fontId="21" fillId="13" borderId="0" xfId="0" applyNumberFormat="1" applyFont="1" applyFill="1"/>
    <xf numFmtId="165" fontId="1" fillId="13" borderId="2" xfId="0" applyNumberFormat="1" applyFont="1" applyFill="1" applyBorder="1"/>
    <xf numFmtId="4" fontId="1" fillId="13" borderId="2" xfId="0" applyNumberFormat="1" applyFont="1" applyFill="1" applyBorder="1"/>
    <xf numFmtId="0" fontId="20" fillId="13" borderId="0" xfId="0" applyFont="1" applyFill="1"/>
    <xf numFmtId="165" fontId="0" fillId="13" borderId="9" xfId="0" applyNumberFormat="1" applyFill="1" applyBorder="1"/>
    <xf numFmtId="4" fontId="0" fillId="13" borderId="4" xfId="0" applyNumberFormat="1" applyFill="1" applyBorder="1"/>
    <xf numFmtId="165" fontId="0" fillId="13" borderId="0" xfId="0" applyNumberFormat="1" applyFill="1"/>
    <xf numFmtId="165" fontId="0" fillId="13" borderId="8" xfId="0" applyNumberFormat="1" applyFill="1" applyBorder="1"/>
    <xf numFmtId="4" fontId="0" fillId="13" borderId="6" xfId="0" applyNumberFormat="1" applyFill="1" applyBorder="1"/>
    <xf numFmtId="0" fontId="0" fillId="13" borderId="9" xfId="0" applyFill="1" applyBorder="1" applyAlignment="1">
      <alignment horizontal="right"/>
    </xf>
    <xf numFmtId="2" fontId="1" fillId="13" borderId="0" xfId="0" applyNumberFormat="1" applyFont="1" applyFill="1" applyBorder="1"/>
    <xf numFmtId="3" fontId="0" fillId="13" borderId="0" xfId="0" applyNumberFormat="1" applyFill="1"/>
    <xf numFmtId="2" fontId="1" fillId="13" borderId="2" xfId="0" applyNumberFormat="1" applyFont="1" applyFill="1" applyBorder="1"/>
    <xf numFmtId="3" fontId="0" fillId="13" borderId="0" xfId="0" applyNumberFormat="1" applyFill="1" applyBorder="1"/>
    <xf numFmtId="1" fontId="0" fillId="13" borderId="0" xfId="0" applyNumberFormat="1" applyFill="1"/>
    <xf numFmtId="4" fontId="0" fillId="13" borderId="0" xfId="0" applyNumberFormat="1" applyFill="1" applyBorder="1"/>
    <xf numFmtId="0" fontId="0" fillId="13" borderId="0" xfId="0" applyFill="1" applyBorder="1" applyAlignment="1">
      <alignment horizontal="center"/>
    </xf>
    <xf numFmtId="2" fontId="0" fillId="13" borderId="0" xfId="0" applyNumberFormat="1" applyFill="1"/>
    <xf numFmtId="0" fontId="26" fillId="13" borderId="0" xfId="0" applyFont="1" applyFill="1"/>
    <xf numFmtId="0" fontId="0" fillId="0" borderId="0" xfId="0" applyAlignment="1">
      <alignment horizontal="center"/>
    </xf>
    <xf numFmtId="0" fontId="0" fillId="7" borderId="0" xfId="0" applyFill="1"/>
    <xf numFmtId="0" fontId="0" fillId="7" borderId="0" xfId="0" applyFill="1" applyBorder="1"/>
    <xf numFmtId="0" fontId="4" fillId="10" borderId="5" xfId="0" applyFont="1" applyFill="1" applyBorder="1" applyAlignment="1">
      <alignment horizontal="center"/>
    </xf>
    <xf numFmtId="0" fontId="0" fillId="7" borderId="5" xfId="0" applyFill="1" applyBorder="1" applyAlignment="1">
      <alignment horizontal="center"/>
    </xf>
    <xf numFmtId="0" fontId="0" fillId="7" borderId="2" xfId="0" applyFill="1" applyBorder="1" applyAlignment="1">
      <alignment horizontal="center"/>
    </xf>
    <xf numFmtId="0" fontId="4" fillId="7" borderId="2" xfId="0" applyFont="1" applyFill="1" applyBorder="1" applyAlignment="1">
      <alignment horizontal="center"/>
    </xf>
    <xf numFmtId="0" fontId="5" fillId="7" borderId="11" xfId="0" applyFont="1" applyFill="1" applyBorder="1" applyAlignment="1">
      <alignment horizontal="right"/>
    </xf>
    <xf numFmtId="164" fontId="5" fillId="7" borderId="11" xfId="0" applyNumberFormat="1" applyFont="1" applyFill="1" applyBorder="1" applyAlignment="1">
      <alignment horizontal="right"/>
    </xf>
    <xf numFmtId="0" fontId="4" fillId="7" borderId="0" xfId="0" applyFont="1" applyFill="1" applyBorder="1"/>
    <xf numFmtId="1" fontId="5" fillId="7" borderId="14" xfId="0" applyNumberFormat="1" applyFont="1" applyFill="1" applyBorder="1" applyAlignment="1">
      <alignment horizontal="center"/>
    </xf>
    <xf numFmtId="0" fontId="9" fillId="7" borderId="0" xfId="0" applyFont="1" applyFill="1" applyAlignment="1">
      <alignment horizontal="center"/>
    </xf>
    <xf numFmtId="0" fontId="9" fillId="7" borderId="0" xfId="0" applyFont="1" applyFill="1" applyAlignment="1">
      <alignment horizontal="right"/>
    </xf>
    <xf numFmtId="0" fontId="0" fillId="7" borderId="0" xfId="0" applyFill="1" applyAlignment="1">
      <alignment horizontal="center"/>
    </xf>
    <xf numFmtId="0" fontId="7" fillId="7" borderId="0" xfId="0" applyFont="1" applyFill="1" applyAlignment="1">
      <alignment horizontal="center"/>
    </xf>
    <xf numFmtId="0" fontId="7" fillId="7" borderId="0" xfId="0" applyFont="1" applyFill="1" applyAlignment="1">
      <alignment horizontal="right"/>
    </xf>
    <xf numFmtId="0" fontId="8" fillId="7" borderId="0" xfId="0" applyFont="1" applyFill="1" applyAlignment="1">
      <alignment horizontal="right"/>
    </xf>
    <xf numFmtId="0" fontId="0" fillId="7" borderId="0" xfId="0" applyFill="1" applyAlignment="1"/>
    <xf numFmtId="0" fontId="0" fillId="7" borderId="0" xfId="0" applyFill="1" applyBorder="1" applyAlignment="1">
      <alignment horizontal="right"/>
    </xf>
    <xf numFmtId="0" fontId="10" fillId="7" borderId="0" xfId="0" applyFont="1" applyFill="1" applyAlignment="1">
      <alignment horizontal="center"/>
    </xf>
    <xf numFmtId="1" fontId="10" fillId="7" borderId="0" xfId="0" applyNumberFormat="1" applyFont="1" applyFill="1" applyAlignment="1">
      <alignment horizontal="right"/>
    </xf>
    <xf numFmtId="0" fontId="1" fillId="7" borderId="0" xfId="0" applyFont="1" applyFill="1"/>
    <xf numFmtId="0" fontId="1" fillId="7" borderId="0" xfId="0" applyFont="1" applyFill="1" applyBorder="1" applyAlignment="1"/>
    <xf numFmtId="0" fontId="1" fillId="7" borderId="0" xfId="0" applyFont="1" applyFill="1" applyBorder="1"/>
    <xf numFmtId="2" fontId="10" fillId="7" borderId="0" xfId="0" applyNumberFormat="1" applyFont="1" applyFill="1" applyBorder="1" applyAlignment="1">
      <alignment horizontal="right"/>
    </xf>
    <xf numFmtId="0" fontId="2" fillId="7" borderId="0" xfId="1" applyFill="1" applyAlignment="1" applyProtection="1">
      <alignment horizontal="left"/>
      <protection locked="0"/>
    </xf>
    <xf numFmtId="3" fontId="13" fillId="4" borderId="1" xfId="0" applyNumberFormat="1" applyFont="1" applyFill="1" applyBorder="1"/>
    <xf numFmtId="0" fontId="13" fillId="7" borderId="7" xfId="0" applyFont="1" applyFill="1" applyBorder="1"/>
    <xf numFmtId="0" fontId="13" fillId="4" borderId="2" xfId="0" applyFont="1" applyFill="1" applyBorder="1"/>
    <xf numFmtId="0" fontId="13" fillId="0" borderId="0" xfId="0" applyFont="1" applyBorder="1"/>
    <xf numFmtId="0" fontId="13" fillId="7" borderId="0" xfId="0" applyFont="1" applyFill="1" applyBorder="1"/>
    <xf numFmtId="0" fontId="14" fillId="7" borderId="0" xfId="0" applyFont="1" applyFill="1" applyBorder="1" applyAlignment="1">
      <alignment horizontal="left"/>
    </xf>
    <xf numFmtId="0" fontId="13" fillId="4" borderId="3" xfId="0" applyFont="1" applyFill="1" applyBorder="1"/>
    <xf numFmtId="0" fontId="13" fillId="9" borderId="2" xfId="0" applyFont="1" applyFill="1" applyBorder="1"/>
    <xf numFmtId="3" fontId="13" fillId="3" borderId="1" xfId="0" applyNumberFormat="1" applyFont="1" applyFill="1" applyBorder="1"/>
    <xf numFmtId="0" fontId="13" fillId="3" borderId="2" xfId="0" applyFont="1" applyFill="1" applyBorder="1"/>
    <xf numFmtId="3" fontId="13" fillId="6" borderId="1" xfId="0" applyNumberFormat="1" applyFont="1" applyFill="1" applyBorder="1"/>
    <xf numFmtId="0" fontId="13" fillId="6" borderId="2" xfId="0" applyFont="1" applyFill="1" applyBorder="1"/>
    <xf numFmtId="3" fontId="13" fillId="8" borderId="1" xfId="0" applyNumberFormat="1" applyFont="1" applyFill="1" applyBorder="1"/>
    <xf numFmtId="0" fontId="13" fillId="8" borderId="2" xfId="0" applyFont="1" applyFill="1" applyBorder="1"/>
    <xf numFmtId="3" fontId="13" fillId="11" borderId="1" xfId="0" applyNumberFormat="1" applyFont="1" applyFill="1" applyBorder="1"/>
    <xf numFmtId="0" fontId="13" fillId="11" borderId="2" xfId="0" applyFont="1" applyFill="1" applyBorder="1"/>
    <xf numFmtId="3" fontId="13" fillId="12" borderId="1" xfId="0" applyNumberFormat="1" applyFont="1" applyFill="1" applyBorder="1"/>
    <xf numFmtId="0" fontId="13" fillId="12" borderId="2" xfId="0" applyFont="1" applyFill="1" applyBorder="1"/>
    <xf numFmtId="3" fontId="13" fillId="2" borderId="1" xfId="0" applyNumberFormat="1" applyFont="1" applyFill="1" applyBorder="1"/>
    <xf numFmtId="0" fontId="13" fillId="2" borderId="2" xfId="0" applyFont="1" applyFill="1" applyBorder="1"/>
    <xf numFmtId="0" fontId="7" fillId="2" borderId="5" xfId="0" applyFont="1" applyFill="1" applyBorder="1" applyAlignment="1">
      <alignment horizontal="center"/>
    </xf>
    <xf numFmtId="1" fontId="7" fillId="2" borderId="5" xfId="0" applyNumberFormat="1" applyFont="1" applyFill="1" applyBorder="1" applyAlignment="1">
      <alignment horizontal="right"/>
    </xf>
    <xf numFmtId="1" fontId="7" fillId="4" borderId="13" xfId="0" applyNumberFormat="1" applyFont="1" applyFill="1" applyBorder="1" applyAlignment="1">
      <alignment horizontal="right"/>
    </xf>
    <xf numFmtId="1" fontId="7" fillId="9" borderId="13" xfId="0" applyNumberFormat="1" applyFont="1" applyFill="1" applyBorder="1" applyAlignment="1">
      <alignment horizontal="right"/>
    </xf>
    <xf numFmtId="1" fontId="7" fillId="5" borderId="13" xfId="0" applyNumberFormat="1" applyFont="1" applyFill="1" applyBorder="1" applyAlignment="1">
      <alignment horizontal="right"/>
    </xf>
    <xf numFmtId="1" fontId="7" fillId="6" borderId="13" xfId="0" applyNumberFormat="1" applyFont="1" applyFill="1" applyBorder="1" applyAlignment="1">
      <alignment horizontal="right"/>
    </xf>
    <xf numFmtId="1" fontId="7" fillId="8" borderId="13" xfId="0" applyNumberFormat="1" applyFont="1" applyFill="1" applyBorder="1" applyAlignment="1">
      <alignment horizontal="right"/>
    </xf>
    <xf numFmtId="1" fontId="7" fillId="11" borderId="13" xfId="0" applyNumberFormat="1" applyFont="1" applyFill="1" applyBorder="1" applyAlignment="1">
      <alignment horizontal="right"/>
    </xf>
    <xf numFmtId="1" fontId="7" fillId="12" borderId="6" xfId="0" applyNumberFormat="1" applyFont="1" applyFill="1" applyBorder="1" applyAlignment="1">
      <alignment horizontal="right"/>
    </xf>
    <xf numFmtId="1" fontId="7" fillId="4" borderId="15" xfId="0" applyNumberFormat="1" applyFont="1" applyFill="1" applyBorder="1" applyAlignment="1">
      <alignment horizontal="right"/>
    </xf>
    <xf numFmtId="1" fontId="7" fillId="9" borderId="15" xfId="0" applyNumberFormat="1" applyFont="1" applyFill="1" applyBorder="1" applyAlignment="1">
      <alignment horizontal="right"/>
    </xf>
    <xf numFmtId="1" fontId="7" fillId="5" borderId="15" xfId="0" applyNumberFormat="1" applyFont="1" applyFill="1" applyBorder="1" applyAlignment="1">
      <alignment horizontal="right"/>
    </xf>
    <xf numFmtId="1" fontId="7" fillId="6" borderId="15" xfId="0" applyNumberFormat="1" applyFont="1" applyFill="1" applyBorder="1" applyAlignment="1">
      <alignment horizontal="right"/>
    </xf>
    <xf numFmtId="1" fontId="7" fillId="8" borderId="15" xfId="0" applyNumberFormat="1" applyFont="1" applyFill="1" applyBorder="1" applyAlignment="1">
      <alignment horizontal="right"/>
    </xf>
    <xf numFmtId="1" fontId="7" fillId="11" borderId="15" xfId="0" applyNumberFormat="1" applyFont="1" applyFill="1" applyBorder="1" applyAlignment="1">
      <alignment horizontal="right"/>
    </xf>
    <xf numFmtId="1" fontId="7" fillId="12" borderId="15" xfId="0" applyNumberFormat="1" applyFont="1" applyFill="1" applyBorder="1" applyAlignment="1">
      <alignment horizontal="right"/>
    </xf>
    <xf numFmtId="0" fontId="15" fillId="7" borderId="0" xfId="0" applyFont="1" applyFill="1" applyAlignment="1">
      <alignment horizontal="left"/>
    </xf>
    <xf numFmtId="0" fontId="16" fillId="7" borderId="0" xfId="0" applyFont="1" applyFill="1"/>
    <xf numFmtId="0" fontId="19" fillId="7" borderId="0" xfId="0" applyFont="1" applyFill="1" applyBorder="1"/>
    <xf numFmtId="0" fontId="18" fillId="7" borderId="0" xfId="0" applyFont="1" applyFill="1" applyBorder="1"/>
    <xf numFmtId="0" fontId="0" fillId="7" borderId="0" xfId="0" applyFill="1" applyBorder="1" applyAlignment="1"/>
    <xf numFmtId="0" fontId="8" fillId="7" borderId="0" xfId="0" applyFont="1" applyFill="1" applyBorder="1" applyAlignment="1">
      <alignment horizontal="right"/>
    </xf>
    <xf numFmtId="0" fontId="7" fillId="7" borderId="0" xfId="0" applyFont="1" applyFill="1" applyBorder="1"/>
    <xf numFmtId="0" fontId="8" fillId="7" borderId="0" xfId="0" applyFont="1" applyFill="1" applyBorder="1"/>
    <xf numFmtId="0" fontId="8" fillId="7" borderId="0" xfId="0" applyFont="1" applyFill="1" applyBorder="1" applyAlignment="1"/>
    <xf numFmtId="3" fontId="13" fillId="2" borderId="7" xfId="0" applyNumberFormat="1" applyFont="1" applyFill="1" applyBorder="1"/>
    <xf numFmtId="0" fontId="13" fillId="7" borderId="14" xfId="0" applyFont="1" applyFill="1" applyBorder="1"/>
    <xf numFmtId="3" fontId="22" fillId="7" borderId="19" xfId="0" applyNumberFormat="1" applyFont="1" applyFill="1" applyBorder="1"/>
    <xf numFmtId="0" fontId="22" fillId="7" borderId="20" xfId="0" applyFont="1" applyFill="1" applyBorder="1"/>
    <xf numFmtId="3" fontId="0" fillId="7" borderId="13" xfId="0" applyNumberFormat="1" applyFill="1" applyBorder="1"/>
    <xf numFmtId="0" fontId="0" fillId="7" borderId="15" xfId="0" applyFill="1" applyBorder="1"/>
    <xf numFmtId="0" fontId="23" fillId="7" borderId="0" xfId="0" applyFont="1" applyFill="1" applyBorder="1" applyAlignment="1">
      <alignment horizontal="center"/>
    </xf>
    <xf numFmtId="0" fontId="12" fillId="7" borderId="0" xfId="0" applyFont="1" applyFill="1" applyAlignment="1">
      <alignment horizontal="left" indent="1"/>
    </xf>
    <xf numFmtId="0" fontId="24" fillId="10" borderId="0" xfId="0" applyFont="1" applyFill="1" applyAlignment="1">
      <alignment horizontal="left" vertical="center"/>
    </xf>
    <xf numFmtId="0" fontId="25" fillId="10" borderId="0" xfId="0" applyFont="1" applyFill="1" applyAlignment="1">
      <alignment vertical="center"/>
    </xf>
    <xf numFmtId="0" fontId="26" fillId="10" borderId="0" xfId="0" applyFont="1" applyFill="1"/>
    <xf numFmtId="0" fontId="26" fillId="0" borderId="0" xfId="0" applyFont="1"/>
    <xf numFmtId="0" fontId="5" fillId="7" borderId="11" xfId="0" applyFont="1" applyFill="1" applyBorder="1"/>
    <xf numFmtId="1" fontId="6" fillId="7" borderId="14" xfId="0" applyNumberFormat="1" applyFont="1" applyFill="1" applyBorder="1" applyAlignment="1">
      <alignment horizontal="right"/>
    </xf>
    <xf numFmtId="0" fontId="6" fillId="7" borderId="14" xfId="0" applyFont="1" applyFill="1" applyBorder="1"/>
    <xf numFmtId="3" fontId="5" fillId="7" borderId="11" xfId="0" applyNumberFormat="1" applyFont="1" applyFill="1" applyBorder="1"/>
    <xf numFmtId="3" fontId="13" fillId="9" borderId="1" xfId="0" applyNumberFormat="1" applyFont="1" applyFill="1" applyBorder="1"/>
    <xf numFmtId="2" fontId="7" fillId="7" borderId="14" xfId="0" applyNumberFormat="1" applyFont="1" applyFill="1" applyBorder="1" applyAlignment="1">
      <alignment horizontal="left"/>
    </xf>
    <xf numFmtId="2" fontId="10" fillId="7" borderId="14" xfId="0" applyNumberFormat="1" applyFont="1" applyFill="1" applyBorder="1" applyAlignment="1">
      <alignment horizontal="left" wrapText="1"/>
    </xf>
    <xf numFmtId="2" fontId="10" fillId="7" borderId="14" xfId="0" applyNumberFormat="1" applyFont="1" applyFill="1" applyBorder="1" applyAlignment="1">
      <alignment horizontal="left"/>
    </xf>
    <xf numFmtId="2" fontId="10" fillId="7" borderId="15" xfId="0" applyNumberFormat="1" applyFont="1" applyFill="1" applyBorder="1" applyAlignment="1">
      <alignment horizontal="left"/>
    </xf>
    <xf numFmtId="2" fontId="7" fillId="7" borderId="13" xfId="0" applyNumberFormat="1" applyFont="1" applyFill="1" applyBorder="1" applyAlignment="1">
      <alignment horizontal="left" wrapText="1"/>
    </xf>
    <xf numFmtId="2" fontId="7" fillId="7" borderId="14" xfId="0" applyNumberFormat="1" applyFont="1" applyFill="1" applyBorder="1" applyAlignment="1">
      <alignment horizontal="left" wrapText="1"/>
    </xf>
    <xf numFmtId="0" fontId="11" fillId="10" borderId="8" xfId="0" applyFont="1" applyFill="1" applyBorder="1" applyAlignment="1">
      <alignment horizontal="left" vertical="center"/>
    </xf>
    <xf numFmtId="0" fontId="11" fillId="10" borderId="12" xfId="0" applyFont="1" applyFill="1" applyBorder="1" applyAlignment="1">
      <alignment horizontal="left" vertical="center"/>
    </xf>
    <xf numFmtId="3" fontId="11" fillId="10" borderId="6" xfId="0" applyNumberFormat="1" applyFont="1" applyFill="1" applyBorder="1" applyAlignment="1">
      <alignment horizontal="right" vertical="center"/>
    </xf>
    <xf numFmtId="0" fontId="11" fillId="10" borderId="7" xfId="0" applyFont="1" applyFill="1" applyBorder="1" applyAlignment="1">
      <alignment horizontal="right" vertical="center"/>
    </xf>
    <xf numFmtId="0" fontId="11" fillId="10" borderId="10" xfId="0" applyFont="1" applyFill="1" applyBorder="1" applyAlignment="1">
      <alignment horizontal="right" vertical="center"/>
    </xf>
    <xf numFmtId="0" fontId="11" fillId="10" borderId="11" xfId="0" applyFont="1" applyFill="1" applyBorder="1" applyAlignment="1">
      <alignment horizontal="right" vertical="center"/>
    </xf>
    <xf numFmtId="2" fontId="9" fillId="7" borderId="18" xfId="0" applyNumberFormat="1" applyFont="1" applyFill="1" applyBorder="1" applyAlignment="1" applyProtection="1">
      <alignment horizontal="right"/>
      <protection locked="0"/>
    </xf>
    <xf numFmtId="0" fontId="2" fillId="7" borderId="0" xfId="1" applyFill="1" applyAlignment="1" applyProtection="1">
      <alignment horizontal="left"/>
      <protection locked="0"/>
    </xf>
    <xf numFmtId="0" fontId="8" fillId="7" borderId="18" xfId="0" applyFont="1" applyFill="1" applyBorder="1" applyAlignment="1" applyProtection="1">
      <alignment horizontal="right"/>
      <protection locked="0"/>
    </xf>
    <xf numFmtId="0" fontId="8" fillId="7" borderId="16" xfId="0" applyFont="1" applyFill="1" applyBorder="1" applyAlignment="1">
      <alignment horizontal="right"/>
    </xf>
    <xf numFmtId="0" fontId="8" fillId="7" borderId="17" xfId="0" applyFont="1" applyFill="1" applyBorder="1" applyAlignment="1">
      <alignment horizontal="right"/>
    </xf>
    <xf numFmtId="4" fontId="8" fillId="7" borderId="18" xfId="0" applyNumberFormat="1" applyFont="1" applyFill="1" applyBorder="1" applyAlignment="1" applyProtection="1">
      <alignment horizontal="right"/>
      <protection locked="0"/>
    </xf>
  </cellXfs>
  <cellStyles count="3">
    <cellStyle name="Lien hypertexte" xfId="1" builtinId="8" hidden="1"/>
    <cellStyle name="Lien hypertexte visité" xfId="2" builtinId="9" hidden="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K168"/>
  <sheetViews>
    <sheetView tabSelected="1" showRuler="0" topLeftCell="A16" zoomScale="90" zoomScaleNormal="90" zoomScalePageLayoutView="90" workbookViewId="0">
      <selection activeCell="N46" sqref="N46:AB46"/>
    </sheetView>
  </sheetViews>
  <sheetFormatPr baseColWidth="10" defaultRowHeight="15"/>
  <cols>
    <col min="1" max="1" width="16.6640625" style="24" customWidth="1"/>
    <col min="2" max="2" width="8.33203125" customWidth="1"/>
    <col min="3" max="3" width="1.5" customWidth="1"/>
    <col min="4" max="23" width="7" customWidth="1"/>
    <col min="24" max="24" width="1.5" customWidth="1"/>
    <col min="25" max="25" width="5.5" customWidth="1"/>
    <col min="26" max="26" width="1.1640625" customWidth="1"/>
    <col min="27" max="27" width="9.33203125" customWidth="1"/>
    <col min="28" max="28" width="3.1640625" customWidth="1"/>
    <col min="29" max="31" width="5.5" style="25" customWidth="1"/>
    <col min="32" max="32" width="1" style="25" customWidth="1"/>
    <col min="33" max="35" width="5.5" style="25" customWidth="1"/>
    <col min="36" max="36" width="7.33203125" style="25" customWidth="1"/>
    <col min="37" max="37" width="10.83203125" style="25"/>
  </cols>
  <sheetData>
    <row r="1" spans="1:37" s="106" customFormat="1" ht="36" customHeight="1">
      <c r="A1" s="103" t="s">
        <v>21</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c r="AB1" s="105"/>
      <c r="AC1" s="105"/>
      <c r="AD1" s="105"/>
      <c r="AE1" s="23"/>
      <c r="AF1" s="23"/>
      <c r="AG1" s="23"/>
      <c r="AH1" s="23"/>
      <c r="AI1" s="23"/>
      <c r="AJ1" s="23"/>
      <c r="AK1" s="23"/>
    </row>
    <row r="2" spans="1:37" ht="20" customHeight="1">
      <c r="A2" s="102" t="s">
        <v>17</v>
      </c>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37" ht="16" customHeight="1">
      <c r="A3" s="102" t="s">
        <v>18</v>
      </c>
      <c r="B3" s="25"/>
      <c r="C3" s="25"/>
      <c r="D3" s="25"/>
      <c r="E3" s="25"/>
      <c r="F3" s="25"/>
      <c r="G3" s="25"/>
      <c r="H3" s="25"/>
      <c r="I3" s="25"/>
      <c r="J3" s="25"/>
      <c r="K3" s="25"/>
      <c r="L3" s="125" t="s">
        <v>19</v>
      </c>
      <c r="M3" s="125"/>
      <c r="N3" s="125"/>
      <c r="P3" s="49"/>
      <c r="Q3" s="49"/>
      <c r="R3" s="49"/>
      <c r="S3" s="25"/>
      <c r="T3" s="25"/>
      <c r="U3" s="25"/>
      <c r="V3" s="25"/>
      <c r="W3" s="25"/>
      <c r="X3" s="25"/>
      <c r="Y3" s="25"/>
      <c r="Z3" s="25"/>
      <c r="AA3" s="25"/>
      <c r="AB3" s="25"/>
    </row>
    <row r="4" spans="1:37">
      <c r="A4" s="37"/>
      <c r="B4" s="25"/>
      <c r="C4" s="25"/>
      <c r="D4" s="25"/>
      <c r="E4" s="25"/>
      <c r="F4" s="25"/>
      <c r="G4" s="25"/>
      <c r="H4" s="25"/>
      <c r="I4" s="25"/>
      <c r="J4" s="25"/>
      <c r="K4" s="25"/>
      <c r="L4" s="25"/>
      <c r="M4" s="25"/>
      <c r="N4" s="25"/>
      <c r="O4" s="25"/>
      <c r="P4" s="25"/>
      <c r="Q4" s="25"/>
      <c r="R4" s="25"/>
      <c r="S4" s="25"/>
      <c r="T4" s="25"/>
      <c r="U4" s="25"/>
      <c r="V4" s="25"/>
      <c r="W4" s="25"/>
      <c r="X4" s="25"/>
      <c r="Y4" s="25"/>
      <c r="Z4" s="25"/>
      <c r="AA4" s="25"/>
      <c r="AB4" s="25"/>
    </row>
    <row r="5" spans="1:37" ht="18">
      <c r="A5" s="86" t="s">
        <v>20</v>
      </c>
      <c r="B5" s="87"/>
      <c r="C5" s="87"/>
      <c r="D5" s="87"/>
      <c r="E5" s="87"/>
      <c r="F5" s="87"/>
      <c r="G5" s="25"/>
      <c r="H5" s="25"/>
      <c r="I5" s="25"/>
      <c r="J5" s="25"/>
      <c r="K5" s="25"/>
      <c r="L5" s="25"/>
      <c r="M5" s="25"/>
      <c r="N5" s="25"/>
      <c r="O5" s="25"/>
      <c r="P5" s="25"/>
      <c r="Q5" s="25"/>
      <c r="R5" s="25"/>
      <c r="S5" s="25"/>
      <c r="T5" s="25"/>
      <c r="U5" s="25"/>
      <c r="V5" s="25"/>
      <c r="W5" s="25"/>
      <c r="X5" s="25"/>
      <c r="Y5" s="25"/>
      <c r="Z5" s="25"/>
      <c r="AA5" s="25"/>
      <c r="AB5" s="25"/>
    </row>
    <row r="6" spans="1:37">
      <c r="A6" s="37"/>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37" ht="18">
      <c r="A7" s="38"/>
      <c r="B7" s="39" t="s">
        <v>2</v>
      </c>
      <c r="C7" s="25"/>
      <c r="D7" s="126">
        <v>2014</v>
      </c>
      <c r="E7" s="126"/>
      <c r="F7" s="26"/>
      <c r="G7" s="26"/>
      <c r="H7" s="26"/>
      <c r="I7" s="26"/>
      <c r="J7" s="26"/>
      <c r="K7" s="26"/>
      <c r="L7" s="26"/>
      <c r="M7" s="26"/>
      <c r="N7" s="26"/>
      <c r="O7" s="26"/>
      <c r="P7" s="26"/>
      <c r="Q7" s="26"/>
      <c r="R7" s="26"/>
      <c r="S7" s="26"/>
      <c r="T7" s="26"/>
      <c r="U7" s="26"/>
      <c r="V7" s="26"/>
      <c r="W7" s="26"/>
      <c r="X7" s="26"/>
      <c r="Y7" s="26"/>
      <c r="Z7" s="25"/>
      <c r="AA7" s="25"/>
      <c r="AB7" s="25"/>
    </row>
    <row r="8" spans="1:37" ht="18">
      <c r="A8" s="38"/>
      <c r="B8" s="40" t="s">
        <v>14</v>
      </c>
      <c r="C8" s="25"/>
      <c r="D8" s="129">
        <v>6000</v>
      </c>
      <c r="E8" s="129"/>
      <c r="F8" s="93" t="s">
        <v>4</v>
      </c>
      <c r="G8" s="89"/>
      <c r="H8" s="26"/>
      <c r="I8" s="26"/>
      <c r="J8" s="26"/>
      <c r="K8" s="26"/>
      <c r="L8" s="26"/>
      <c r="M8" s="26"/>
      <c r="N8" s="26"/>
      <c r="O8" s="26"/>
      <c r="P8" s="26"/>
      <c r="Q8" s="26"/>
      <c r="R8" s="26"/>
      <c r="S8" s="26"/>
      <c r="T8" s="26"/>
      <c r="U8" s="26"/>
      <c r="V8" s="26"/>
      <c r="W8" s="26"/>
      <c r="X8" s="26"/>
      <c r="Y8" s="26"/>
      <c r="Z8" s="25"/>
      <c r="AA8" s="25"/>
      <c r="AB8" s="25"/>
    </row>
    <row r="9" spans="1:37" ht="18">
      <c r="A9" s="38"/>
      <c r="B9" s="39" t="s">
        <v>3</v>
      </c>
      <c r="C9" s="25"/>
      <c r="D9" s="126">
        <v>25</v>
      </c>
      <c r="E9" s="126"/>
      <c r="F9" s="94" t="s">
        <v>30</v>
      </c>
      <c r="G9" s="89"/>
      <c r="H9" s="26"/>
      <c r="I9" s="26"/>
      <c r="J9" s="26"/>
      <c r="K9" s="26"/>
      <c r="L9" s="26"/>
      <c r="M9" s="26"/>
      <c r="N9" s="26"/>
      <c r="O9" s="26"/>
      <c r="P9" s="26"/>
      <c r="Q9" s="26"/>
      <c r="R9" s="26"/>
      <c r="S9" s="26"/>
      <c r="T9" s="26"/>
      <c r="U9" s="26"/>
      <c r="V9" s="26"/>
      <c r="W9" s="26"/>
      <c r="X9" s="26"/>
      <c r="Y9" s="26"/>
      <c r="Z9" s="25"/>
      <c r="AA9" s="25"/>
      <c r="AB9" s="25"/>
    </row>
    <row r="10" spans="1:37" ht="18">
      <c r="A10" s="38"/>
      <c r="B10" s="39"/>
      <c r="C10" s="25"/>
      <c r="D10" s="91"/>
      <c r="E10" s="91"/>
      <c r="F10" s="90"/>
      <c r="G10" s="89"/>
      <c r="H10" s="26"/>
      <c r="I10" s="26"/>
      <c r="J10" s="26"/>
      <c r="K10" s="26"/>
      <c r="L10" s="26"/>
      <c r="M10" s="26"/>
      <c r="N10" s="26"/>
      <c r="O10" s="26"/>
      <c r="P10" s="26"/>
      <c r="Q10" s="26"/>
      <c r="R10" s="26"/>
      <c r="S10" s="26"/>
      <c r="T10" s="26"/>
      <c r="U10" s="26"/>
      <c r="V10" s="26"/>
      <c r="W10" s="26"/>
      <c r="X10" s="26"/>
      <c r="Y10" s="26"/>
      <c r="Z10" s="25"/>
      <c r="AA10" s="25"/>
      <c r="AB10" s="25"/>
    </row>
    <row r="11" spans="1:37" ht="21" customHeight="1">
      <c r="A11" s="35"/>
      <c r="B11" s="36" t="s">
        <v>13</v>
      </c>
      <c r="C11" s="25"/>
      <c r="D11" s="127" t="s">
        <v>15</v>
      </c>
      <c r="E11" s="128"/>
      <c r="F11" s="90"/>
      <c r="G11" s="89"/>
      <c r="H11" s="26"/>
      <c r="I11" s="26"/>
      <c r="J11" s="26"/>
      <c r="K11" s="26"/>
      <c r="L11" s="25"/>
      <c r="M11" s="26"/>
      <c r="N11" s="26"/>
      <c r="O11" s="26"/>
      <c r="P11" s="26"/>
      <c r="Q11" s="26"/>
      <c r="R11" s="26"/>
      <c r="S11" s="26"/>
      <c r="T11" s="26"/>
      <c r="U11" s="26"/>
      <c r="V11" s="26"/>
      <c r="W11" s="26"/>
      <c r="X11" s="26"/>
      <c r="Y11" s="26"/>
      <c r="Z11" s="25"/>
      <c r="AA11" s="25"/>
      <c r="AB11" s="25"/>
    </row>
    <row r="12" spans="1:37" ht="18" customHeight="1">
      <c r="A12" s="72"/>
      <c r="B12" s="79" t="s">
        <v>6</v>
      </c>
      <c r="C12" s="25"/>
      <c r="D12" s="124">
        <v>1.4</v>
      </c>
      <c r="E12" s="124"/>
      <c r="F12" s="94" t="s">
        <v>30</v>
      </c>
      <c r="G12" s="92"/>
      <c r="H12" s="26"/>
      <c r="I12" s="26"/>
      <c r="J12" s="26"/>
      <c r="K12" s="26"/>
      <c r="L12" s="25"/>
      <c r="M12" s="26"/>
      <c r="N12" s="26"/>
      <c r="O12" s="26"/>
      <c r="P12" s="26"/>
      <c r="Q12" s="26"/>
      <c r="R12" s="26"/>
      <c r="S12" s="26"/>
      <c r="T12" s="26"/>
      <c r="U12" s="26"/>
      <c r="V12" s="26"/>
      <c r="W12" s="26"/>
      <c r="X12" s="26"/>
      <c r="Y12" s="26"/>
      <c r="Z12" s="25"/>
      <c r="AA12" s="25"/>
      <c r="AB12" s="25"/>
    </row>
    <row r="13" spans="1:37" ht="18" customHeight="1">
      <c r="A13" s="73"/>
      <c r="B13" s="80" t="s">
        <v>12</v>
      </c>
      <c r="C13" s="25"/>
      <c r="D13" s="124">
        <v>1.35</v>
      </c>
      <c r="E13" s="124"/>
      <c r="F13" s="94" t="s">
        <v>30</v>
      </c>
      <c r="G13" s="92"/>
      <c r="H13" s="26"/>
      <c r="I13" s="26"/>
      <c r="J13" s="26"/>
      <c r="K13" s="26"/>
      <c r="L13" s="25"/>
      <c r="M13" s="26"/>
      <c r="N13" s="26"/>
      <c r="O13" s="26"/>
      <c r="P13" s="26"/>
      <c r="Q13" s="26"/>
      <c r="R13" s="26"/>
      <c r="S13" s="26"/>
      <c r="T13" s="26"/>
      <c r="U13" s="26"/>
      <c r="V13" s="26"/>
      <c r="W13" s="26"/>
      <c r="X13" s="26"/>
      <c r="Y13" s="26"/>
      <c r="Z13" s="25"/>
      <c r="AA13" s="25"/>
      <c r="AB13" s="25"/>
    </row>
    <row r="14" spans="1:37" ht="18" customHeight="1">
      <c r="A14" s="74"/>
      <c r="B14" s="81" t="s">
        <v>7</v>
      </c>
      <c r="C14" s="25"/>
      <c r="D14" s="124">
        <v>1.25</v>
      </c>
      <c r="E14" s="124"/>
      <c r="F14" s="94" t="s">
        <v>30</v>
      </c>
      <c r="G14" s="92"/>
      <c r="H14" s="26"/>
      <c r="I14" s="26"/>
      <c r="J14" s="26"/>
      <c r="K14" s="26"/>
      <c r="L14" s="25"/>
      <c r="M14" s="26"/>
      <c r="N14" s="26"/>
      <c r="O14" s="26"/>
      <c r="P14" s="26"/>
      <c r="Q14" s="26"/>
      <c r="R14" s="26"/>
      <c r="S14" s="26"/>
      <c r="T14" s="26"/>
      <c r="U14" s="26"/>
      <c r="V14" s="26"/>
      <c r="W14" s="26"/>
      <c r="X14" s="26"/>
      <c r="Y14" s="26"/>
      <c r="Z14" s="25"/>
      <c r="AA14" s="25"/>
      <c r="AB14" s="25"/>
    </row>
    <row r="15" spans="1:37" ht="18" customHeight="1">
      <c r="A15" s="75"/>
      <c r="B15" s="82" t="s">
        <v>8</v>
      </c>
      <c r="C15" s="25"/>
      <c r="D15" s="124">
        <v>1</v>
      </c>
      <c r="E15" s="124"/>
      <c r="F15" s="94" t="s">
        <v>30</v>
      </c>
      <c r="G15" s="92"/>
      <c r="H15" s="26"/>
      <c r="I15" s="26"/>
      <c r="J15" s="26"/>
      <c r="K15" s="26"/>
      <c r="L15" s="25"/>
      <c r="M15" s="26"/>
      <c r="N15" s="26"/>
      <c r="O15" s="26"/>
      <c r="P15" s="26"/>
      <c r="Q15" s="26"/>
      <c r="R15" s="26"/>
      <c r="S15" s="26"/>
      <c r="T15" s="26"/>
      <c r="U15" s="26"/>
      <c r="V15" s="26"/>
      <c r="W15" s="26"/>
      <c r="X15" s="26"/>
      <c r="Y15" s="26"/>
      <c r="Z15" s="25"/>
      <c r="AA15" s="25"/>
      <c r="AB15" s="25"/>
      <c r="AF15" s="22">
        <v>0.06</v>
      </c>
    </row>
    <row r="16" spans="1:37" ht="18" customHeight="1">
      <c r="A16" s="76"/>
      <c r="B16" s="83" t="s">
        <v>9</v>
      </c>
      <c r="C16" s="25"/>
      <c r="D16" s="124">
        <v>0.9</v>
      </c>
      <c r="E16" s="124"/>
      <c r="F16" s="94" t="s">
        <v>30</v>
      </c>
      <c r="G16" s="92"/>
      <c r="H16" s="26"/>
      <c r="I16" s="26"/>
      <c r="J16" s="26"/>
      <c r="K16" s="26"/>
      <c r="L16" s="25"/>
      <c r="M16" s="26"/>
      <c r="N16" s="26"/>
      <c r="O16" s="26"/>
      <c r="P16" s="26"/>
      <c r="Q16" s="26"/>
      <c r="R16" s="26"/>
      <c r="S16" s="26"/>
      <c r="T16" s="26"/>
      <c r="U16" s="26"/>
      <c r="V16" s="26"/>
      <c r="W16" s="26"/>
      <c r="X16" s="26"/>
      <c r="Y16" s="26"/>
      <c r="Z16" s="25"/>
      <c r="AA16" s="25"/>
      <c r="AB16" s="25"/>
    </row>
    <row r="17" spans="1:28" ht="18" customHeight="1">
      <c r="A17" s="77"/>
      <c r="B17" s="84" t="s">
        <v>10</v>
      </c>
      <c r="C17" s="25"/>
      <c r="D17" s="124">
        <v>0.8</v>
      </c>
      <c r="E17" s="124"/>
      <c r="F17" s="94" t="s">
        <v>30</v>
      </c>
      <c r="G17" s="92"/>
      <c r="H17" s="26"/>
      <c r="I17" s="42"/>
      <c r="J17" s="42"/>
      <c r="K17" s="26"/>
      <c r="L17" s="25"/>
      <c r="M17" s="26"/>
      <c r="N17" s="26"/>
      <c r="O17" s="26"/>
      <c r="P17" s="26"/>
      <c r="Q17" s="26"/>
      <c r="R17" s="26"/>
      <c r="S17" s="26"/>
      <c r="T17" s="26"/>
      <c r="U17" s="26"/>
      <c r="V17" s="26"/>
      <c r="W17" s="26"/>
      <c r="X17" s="26"/>
      <c r="Y17" s="26"/>
      <c r="Z17" s="25"/>
      <c r="AA17" s="25"/>
      <c r="AB17" s="25"/>
    </row>
    <row r="18" spans="1:28" ht="18">
      <c r="A18" s="78"/>
      <c r="B18" s="85" t="s">
        <v>11</v>
      </c>
      <c r="C18" s="25"/>
      <c r="D18" s="124">
        <v>0.625</v>
      </c>
      <c r="E18" s="124"/>
      <c r="F18" s="94" t="s">
        <v>30</v>
      </c>
      <c r="G18" s="92"/>
      <c r="H18" s="26"/>
      <c r="I18" s="26"/>
      <c r="J18" s="26"/>
      <c r="K18" s="26"/>
      <c r="L18" s="25"/>
      <c r="M18" s="26"/>
      <c r="N18" s="26"/>
      <c r="O18" s="26"/>
      <c r="P18" s="26"/>
      <c r="Q18" s="26"/>
      <c r="R18" s="26"/>
      <c r="S18" s="26"/>
      <c r="T18" s="26"/>
      <c r="U18" s="26"/>
      <c r="V18" s="26"/>
      <c r="W18" s="26"/>
      <c r="X18" s="26"/>
      <c r="Y18" s="26"/>
      <c r="Z18" s="25"/>
      <c r="AA18" s="25"/>
      <c r="AB18" s="25"/>
    </row>
    <row r="19" spans="1:28" ht="18">
      <c r="A19" s="70"/>
      <c r="B19" s="71" t="s">
        <v>5</v>
      </c>
      <c r="C19" s="25"/>
      <c r="D19" s="124">
        <v>0.5</v>
      </c>
      <c r="E19" s="124"/>
      <c r="F19" s="94" t="s">
        <v>30</v>
      </c>
      <c r="G19" s="92"/>
      <c r="H19" s="26"/>
      <c r="I19" s="26"/>
      <c r="J19" s="26"/>
      <c r="K19" s="26"/>
      <c r="L19" s="25"/>
      <c r="M19" s="26"/>
      <c r="N19" s="26"/>
      <c r="O19" s="26"/>
      <c r="P19" s="26"/>
      <c r="Q19" s="26"/>
      <c r="R19" s="26"/>
      <c r="S19" s="26"/>
      <c r="T19" s="26"/>
      <c r="U19" s="26"/>
      <c r="V19" s="26"/>
      <c r="W19" s="26"/>
      <c r="X19" s="26"/>
      <c r="Y19" s="26"/>
      <c r="Z19" s="26"/>
      <c r="AA19" s="25"/>
      <c r="AB19" s="25"/>
    </row>
    <row r="20" spans="1:28" s="45" customFormat="1" ht="18">
      <c r="A20" s="43"/>
      <c r="B20" s="44"/>
      <c r="D20" s="48"/>
      <c r="E20" s="48"/>
      <c r="F20" s="46"/>
      <c r="G20" s="88"/>
      <c r="H20" s="47"/>
      <c r="I20" s="47"/>
      <c r="J20" s="47"/>
      <c r="K20" s="47"/>
      <c r="M20" s="47"/>
      <c r="N20" s="47"/>
      <c r="O20" s="47"/>
      <c r="P20" s="47"/>
      <c r="Q20" s="47"/>
      <c r="R20" s="47"/>
      <c r="S20" s="47"/>
      <c r="T20" s="47"/>
      <c r="U20" s="47"/>
      <c r="V20" s="47"/>
      <c r="W20" s="47"/>
      <c r="X20" s="47"/>
      <c r="Y20" s="47"/>
      <c r="Z20" s="47"/>
    </row>
    <row r="21" spans="1:28">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5" t="s">
        <v>31</v>
      </c>
      <c r="AB21" s="25"/>
    </row>
    <row r="22" spans="1:28">
      <c r="A22" s="26"/>
      <c r="B22" s="26"/>
      <c r="C22" s="26"/>
      <c r="D22" s="27">
        <v>2014</v>
      </c>
      <c r="E22" s="28">
        <v>2015</v>
      </c>
      <c r="F22" s="27">
        <v>2016</v>
      </c>
      <c r="G22" s="28">
        <v>2017</v>
      </c>
      <c r="H22" s="27">
        <v>2018</v>
      </c>
      <c r="I22" s="28">
        <v>2019</v>
      </c>
      <c r="J22" s="27">
        <v>2020</v>
      </c>
      <c r="K22" s="28">
        <v>2021</v>
      </c>
      <c r="L22" s="27">
        <v>2022</v>
      </c>
      <c r="M22" s="28">
        <v>2023</v>
      </c>
      <c r="N22" s="27">
        <v>2024</v>
      </c>
      <c r="O22" s="28">
        <v>2025</v>
      </c>
      <c r="P22" s="27">
        <v>2026</v>
      </c>
      <c r="Q22" s="28">
        <v>2027</v>
      </c>
      <c r="R22" s="27">
        <v>2028</v>
      </c>
      <c r="S22" s="28">
        <v>2029</v>
      </c>
      <c r="T22" s="27">
        <v>2030</v>
      </c>
      <c r="U22" s="28">
        <v>2031</v>
      </c>
      <c r="V22" s="27">
        <v>2032</v>
      </c>
      <c r="W22" s="28">
        <v>2033</v>
      </c>
      <c r="X22" s="26"/>
      <c r="Y22" s="26"/>
      <c r="Z22" s="26"/>
      <c r="AA22" s="25" t="s">
        <v>32</v>
      </c>
      <c r="AB22" s="25"/>
    </row>
    <row r="23" spans="1:28" ht="5"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5"/>
      <c r="AB23" s="25"/>
    </row>
    <row r="24" spans="1:28">
      <c r="A24" s="33"/>
      <c r="B24" s="27">
        <f>D7</f>
        <v>2014</v>
      </c>
      <c r="C24" s="30"/>
      <c r="D24" s="50">
        <f>C64</f>
        <v>6000</v>
      </c>
      <c r="E24" s="51"/>
      <c r="F24" s="51"/>
      <c r="G24" s="51"/>
      <c r="H24" s="51"/>
      <c r="I24" s="51"/>
      <c r="J24" s="51"/>
      <c r="K24" s="51"/>
      <c r="L24" s="51"/>
      <c r="M24" s="51"/>
      <c r="N24" s="51"/>
      <c r="O24" s="51"/>
      <c r="P24" s="51"/>
      <c r="Q24" s="51"/>
      <c r="R24" s="51"/>
      <c r="S24" s="51"/>
      <c r="T24" s="51"/>
      <c r="U24" s="51"/>
      <c r="V24" s="51"/>
      <c r="W24" s="51"/>
      <c r="X24" s="30"/>
      <c r="Y24" s="27">
        <f>B24</f>
        <v>2014</v>
      </c>
      <c r="Z24" s="26"/>
      <c r="AA24" s="97">
        <f>D24</f>
        <v>6000</v>
      </c>
      <c r="AB24" s="98" t="s">
        <v>4</v>
      </c>
    </row>
    <row r="25" spans="1:28">
      <c r="A25" s="26"/>
      <c r="B25" s="28">
        <f>B24+1</f>
        <v>2015</v>
      </c>
      <c r="C25" s="29"/>
      <c r="D25" s="52"/>
      <c r="E25" s="50">
        <f>C65</f>
        <v>6059.4</v>
      </c>
      <c r="F25" s="53"/>
      <c r="G25" s="54"/>
      <c r="H25" s="54"/>
      <c r="I25" s="54"/>
      <c r="J25" s="54"/>
      <c r="K25" s="54"/>
      <c r="L25" s="54"/>
      <c r="M25" s="54"/>
      <c r="N25" s="54"/>
      <c r="O25" s="54"/>
      <c r="P25" s="54"/>
      <c r="Q25" s="54"/>
      <c r="R25" s="54"/>
      <c r="S25" s="54"/>
      <c r="T25" s="54"/>
      <c r="U25" s="54"/>
      <c r="V25" s="54"/>
      <c r="W25" s="54"/>
      <c r="X25" s="29"/>
      <c r="Y25" s="28">
        <f t="shared" ref="Y25:Y43" si="0">B25</f>
        <v>2015</v>
      </c>
      <c r="Z25" s="26"/>
      <c r="AA25" s="99">
        <f>AA24+E25</f>
        <v>12059.4</v>
      </c>
      <c r="AB25" s="100" t="s">
        <v>4</v>
      </c>
    </row>
    <row r="26" spans="1:28">
      <c r="A26" s="33"/>
      <c r="B26" s="27">
        <f t="shared" ref="B26:B43" si="1">B25+1</f>
        <v>2016</v>
      </c>
      <c r="C26" s="30"/>
      <c r="D26" s="52"/>
      <c r="E26" s="52"/>
      <c r="F26" s="50">
        <f>C66</f>
        <v>6119.3880599999993</v>
      </c>
      <c r="G26" s="54"/>
      <c r="H26" s="54"/>
      <c r="I26" s="54"/>
      <c r="J26" s="54"/>
      <c r="K26" s="54"/>
      <c r="L26" s="54"/>
      <c r="M26" s="54"/>
      <c r="N26" s="54"/>
      <c r="O26" s="54"/>
      <c r="P26" s="54"/>
      <c r="Q26" s="54"/>
      <c r="R26" s="54"/>
      <c r="S26" s="54"/>
      <c r="T26" s="54"/>
      <c r="U26" s="54"/>
      <c r="V26" s="54"/>
      <c r="W26" s="54"/>
      <c r="X26" s="30"/>
      <c r="Y26" s="27">
        <f t="shared" si="0"/>
        <v>2016</v>
      </c>
      <c r="Z26" s="26"/>
      <c r="AA26" s="97">
        <f>AA25+F26</f>
        <v>18178.788059999999</v>
      </c>
      <c r="AB26" s="98" t="s">
        <v>4</v>
      </c>
    </row>
    <row r="27" spans="1:28">
      <c r="A27" s="26"/>
      <c r="B27" s="28">
        <f t="shared" si="1"/>
        <v>2017</v>
      </c>
      <c r="C27" s="29"/>
      <c r="D27" s="52"/>
      <c r="E27" s="52"/>
      <c r="F27" s="52"/>
      <c r="G27" s="50">
        <f>C67</f>
        <v>6179.9700017939995</v>
      </c>
      <c r="H27" s="54"/>
      <c r="I27" s="54"/>
      <c r="J27" s="54"/>
      <c r="K27" s="54"/>
      <c r="L27" s="54"/>
      <c r="M27" s="54"/>
      <c r="N27" s="54"/>
      <c r="O27" s="54"/>
      <c r="P27" s="54"/>
      <c r="Q27" s="54"/>
      <c r="R27" s="55" t="s">
        <v>16</v>
      </c>
      <c r="S27" s="54"/>
      <c r="T27" s="54"/>
      <c r="U27" s="54"/>
      <c r="V27" s="54"/>
      <c r="W27" s="54"/>
      <c r="X27" s="29"/>
      <c r="Y27" s="28">
        <f t="shared" si="0"/>
        <v>2017</v>
      </c>
      <c r="Z27" s="26"/>
      <c r="AA27" s="99">
        <f>AA26+G27</f>
        <v>24358.758061793997</v>
      </c>
      <c r="AB27" s="100" t="s">
        <v>4</v>
      </c>
    </row>
    <row r="28" spans="1:28">
      <c r="A28" s="33"/>
      <c r="B28" s="27">
        <f t="shared" si="1"/>
        <v>2018</v>
      </c>
      <c r="C28" s="30"/>
      <c r="D28" s="52"/>
      <c r="E28" s="52"/>
      <c r="F28" s="52"/>
      <c r="G28" s="52"/>
      <c r="H28" s="50">
        <f>C68</f>
        <v>6241.1517048117603</v>
      </c>
      <c r="I28" s="54"/>
      <c r="J28" s="54"/>
      <c r="K28" s="54"/>
      <c r="L28" s="54"/>
      <c r="M28" s="54"/>
      <c r="N28" s="54"/>
      <c r="O28" s="54"/>
      <c r="P28" s="54"/>
      <c r="Q28" s="54"/>
      <c r="R28" s="120">
        <f>C92</f>
        <v>127738.57927000811</v>
      </c>
      <c r="S28" s="121"/>
      <c r="T28" s="121"/>
      <c r="U28" s="118" t="s">
        <v>4</v>
      </c>
      <c r="V28" s="54"/>
      <c r="W28" s="54"/>
      <c r="X28" s="30"/>
      <c r="Y28" s="27">
        <f t="shared" si="0"/>
        <v>2018</v>
      </c>
      <c r="Z28" s="26"/>
      <c r="AA28" s="97">
        <f>AA27+H28</f>
        <v>30599.909766605757</v>
      </c>
      <c r="AB28" s="98" t="s">
        <v>4</v>
      </c>
    </row>
    <row r="29" spans="1:28">
      <c r="A29" s="26"/>
      <c r="B29" s="28">
        <f t="shared" si="1"/>
        <v>2019</v>
      </c>
      <c r="C29" s="29"/>
      <c r="D29" s="52"/>
      <c r="E29" s="52"/>
      <c r="F29" s="52"/>
      <c r="G29" s="52"/>
      <c r="H29" s="52"/>
      <c r="I29" s="50">
        <f>C69</f>
        <v>6302.9391066893968</v>
      </c>
      <c r="J29" s="54"/>
      <c r="K29" s="54"/>
      <c r="L29" s="54"/>
      <c r="M29" s="54"/>
      <c r="N29" s="54"/>
      <c r="O29" s="54"/>
      <c r="P29" s="54"/>
      <c r="Q29" s="54"/>
      <c r="R29" s="122"/>
      <c r="S29" s="123"/>
      <c r="T29" s="123"/>
      <c r="U29" s="119"/>
      <c r="V29" s="54"/>
      <c r="W29" s="54"/>
      <c r="X29" s="29"/>
      <c r="Y29" s="28">
        <f t="shared" si="0"/>
        <v>2019</v>
      </c>
      <c r="Z29" s="26"/>
      <c r="AA29" s="99">
        <f>AA28+I29</f>
        <v>36902.848873295152</v>
      </c>
      <c r="AB29" s="100" t="s">
        <v>4</v>
      </c>
    </row>
    <row r="30" spans="1:28">
      <c r="A30" s="33"/>
      <c r="B30" s="27">
        <f t="shared" si="1"/>
        <v>2020</v>
      </c>
      <c r="C30" s="30"/>
      <c r="D30" s="52"/>
      <c r="E30" s="52"/>
      <c r="F30" s="52"/>
      <c r="G30" s="52"/>
      <c r="H30" s="52"/>
      <c r="I30" s="52"/>
      <c r="J30" s="50">
        <f>C70</f>
        <v>6365.338203845622</v>
      </c>
      <c r="K30" s="54"/>
      <c r="L30" s="53"/>
      <c r="M30" s="54"/>
      <c r="N30" s="54"/>
      <c r="O30" s="54"/>
      <c r="P30" s="54"/>
      <c r="Q30" s="54"/>
      <c r="R30" s="54"/>
      <c r="S30" s="54"/>
      <c r="T30" s="54"/>
      <c r="U30" s="54"/>
      <c r="V30" s="54"/>
      <c r="W30" s="54"/>
      <c r="X30" s="30"/>
      <c r="Y30" s="27">
        <f t="shared" si="0"/>
        <v>2020</v>
      </c>
      <c r="Z30" s="26"/>
      <c r="AA30" s="97">
        <f>AA29+J30</f>
        <v>43268.18707714077</v>
      </c>
      <c r="AB30" s="98" t="s">
        <v>4</v>
      </c>
    </row>
    <row r="31" spans="1:28">
      <c r="A31" s="26"/>
      <c r="B31" s="28">
        <f t="shared" si="1"/>
        <v>2021</v>
      </c>
      <c r="C31" s="29"/>
      <c r="D31" s="52"/>
      <c r="E31" s="52"/>
      <c r="F31" s="52"/>
      <c r="G31" s="52"/>
      <c r="H31" s="52"/>
      <c r="I31" s="52"/>
      <c r="J31" s="52"/>
      <c r="K31" s="50">
        <f>C71</f>
        <v>6428.3550520636936</v>
      </c>
      <c r="L31" s="54"/>
      <c r="M31" s="54"/>
      <c r="N31" s="54"/>
      <c r="O31" s="54"/>
      <c r="P31" s="54"/>
      <c r="Q31" s="54"/>
      <c r="R31" s="54"/>
      <c r="S31" s="54"/>
      <c r="T31" s="54"/>
      <c r="U31" s="54"/>
      <c r="V31" s="54"/>
      <c r="W31" s="54"/>
      <c r="X31" s="29"/>
      <c r="Y31" s="28">
        <f t="shared" si="0"/>
        <v>2021</v>
      </c>
      <c r="Z31" s="26"/>
      <c r="AA31" s="99">
        <f>AA30+K31</f>
        <v>49696.542129204463</v>
      </c>
      <c r="AB31" s="100" t="s">
        <v>4</v>
      </c>
    </row>
    <row r="32" spans="1:28">
      <c r="A32" s="33"/>
      <c r="B32" s="27">
        <f t="shared" si="1"/>
        <v>2022</v>
      </c>
      <c r="C32" s="30"/>
      <c r="D32" s="52"/>
      <c r="E32" s="52"/>
      <c r="F32" s="52"/>
      <c r="G32" s="52"/>
      <c r="H32" s="52"/>
      <c r="I32" s="52"/>
      <c r="J32" s="52"/>
      <c r="K32" s="52"/>
      <c r="L32" s="50">
        <f>C72</f>
        <v>6491.9957670791246</v>
      </c>
      <c r="M32" s="54"/>
      <c r="N32" s="54"/>
      <c r="O32" s="54"/>
      <c r="P32" s="54"/>
      <c r="Q32" s="54"/>
      <c r="R32" s="54"/>
      <c r="S32" s="54"/>
      <c r="T32" s="54"/>
      <c r="U32" s="54"/>
      <c r="V32" s="54"/>
      <c r="W32" s="54"/>
      <c r="X32" s="30"/>
      <c r="Y32" s="27">
        <f t="shared" si="0"/>
        <v>2022</v>
      </c>
      <c r="Z32" s="26"/>
      <c r="AA32" s="97">
        <f>AA31+L32</f>
        <v>56188.537896283589</v>
      </c>
      <c r="AB32" s="98" t="s">
        <v>4</v>
      </c>
    </row>
    <row r="33" spans="1:28">
      <c r="A33" s="26"/>
      <c r="B33" s="28">
        <f t="shared" si="1"/>
        <v>2023</v>
      </c>
      <c r="C33" s="29"/>
      <c r="D33" s="56"/>
      <c r="E33" s="52"/>
      <c r="F33" s="52"/>
      <c r="G33" s="52"/>
      <c r="H33" s="52"/>
      <c r="I33" s="52"/>
      <c r="J33" s="52"/>
      <c r="K33" s="52"/>
      <c r="L33" s="52"/>
      <c r="M33" s="50">
        <f>C73</f>
        <v>6556.2665251732078</v>
      </c>
      <c r="N33" s="101"/>
      <c r="O33" s="54"/>
      <c r="P33" s="54"/>
      <c r="Q33" s="54"/>
      <c r="R33" s="54"/>
      <c r="S33" s="54"/>
      <c r="T33" s="54"/>
      <c r="U33" s="54"/>
      <c r="V33" s="54"/>
      <c r="W33" s="54"/>
      <c r="X33" s="29"/>
      <c r="Y33" s="28">
        <f t="shared" si="0"/>
        <v>2023</v>
      </c>
      <c r="Z33" s="26"/>
      <c r="AA33" s="99">
        <f>AA32+M33</f>
        <v>62744.8044214568</v>
      </c>
      <c r="AB33" s="100" t="s">
        <v>4</v>
      </c>
    </row>
    <row r="34" spans="1:28">
      <c r="A34" s="33"/>
      <c r="B34" s="27">
        <f t="shared" si="1"/>
        <v>2024</v>
      </c>
      <c r="C34" s="30"/>
      <c r="D34" s="101"/>
      <c r="E34" s="56"/>
      <c r="F34" s="52"/>
      <c r="G34" s="52"/>
      <c r="H34" s="52"/>
      <c r="I34" s="52"/>
      <c r="J34" s="52"/>
      <c r="K34" s="52"/>
      <c r="L34" s="52"/>
      <c r="M34" s="52"/>
      <c r="N34" s="50">
        <f>B74+E74</f>
        <v>12621.173563772423</v>
      </c>
      <c r="O34" s="101"/>
      <c r="P34" s="54"/>
      <c r="Q34" s="54"/>
      <c r="R34" s="54"/>
      <c r="S34" s="54"/>
      <c r="T34" s="54"/>
      <c r="U34" s="54"/>
      <c r="V34" s="54"/>
      <c r="W34" s="54"/>
      <c r="X34" s="30"/>
      <c r="Y34" s="27">
        <f t="shared" si="0"/>
        <v>2024</v>
      </c>
      <c r="Z34" s="26"/>
      <c r="AA34" s="97">
        <f>AA33+N34-D24</f>
        <v>69365.977985229227</v>
      </c>
      <c r="AB34" s="98" t="s">
        <v>4</v>
      </c>
    </row>
    <row r="35" spans="1:28">
      <c r="A35" s="26"/>
      <c r="B35" s="28">
        <f t="shared" si="1"/>
        <v>2025</v>
      </c>
      <c r="C35" s="29"/>
      <c r="D35" s="54"/>
      <c r="E35" s="101"/>
      <c r="F35" s="56"/>
      <c r="G35" s="52"/>
      <c r="H35" s="52"/>
      <c r="I35" s="52"/>
      <c r="J35" s="52"/>
      <c r="K35" s="52"/>
      <c r="L35" s="52"/>
      <c r="M35" s="52"/>
      <c r="N35" s="52"/>
      <c r="O35" s="111">
        <f>B75+E75</f>
        <v>12746.123182053769</v>
      </c>
      <c r="P35" s="101"/>
      <c r="Q35" s="54"/>
      <c r="R35" s="54"/>
      <c r="S35" s="54"/>
      <c r="T35" s="54"/>
      <c r="U35" s="54"/>
      <c r="V35" s="54"/>
      <c r="W35" s="54"/>
      <c r="X35" s="29"/>
      <c r="Y35" s="28">
        <f t="shared" si="0"/>
        <v>2025</v>
      </c>
      <c r="Z35" s="26"/>
      <c r="AA35" s="99">
        <f>AA34+O35-E25</f>
        <v>76052.701167282998</v>
      </c>
      <c r="AB35" s="100" t="s">
        <v>4</v>
      </c>
    </row>
    <row r="36" spans="1:28">
      <c r="A36" s="33"/>
      <c r="B36" s="27">
        <f t="shared" si="1"/>
        <v>2026</v>
      </c>
      <c r="C36" s="30"/>
      <c r="D36" s="54"/>
      <c r="E36" s="54"/>
      <c r="F36" s="101"/>
      <c r="G36" s="56"/>
      <c r="H36" s="52"/>
      <c r="I36" s="52"/>
      <c r="J36" s="52"/>
      <c r="K36" s="52"/>
      <c r="L36" s="52"/>
      <c r="M36" s="52"/>
      <c r="N36" s="52"/>
      <c r="O36" s="57"/>
      <c r="P36" s="58">
        <f>B76+E76</f>
        <v>12742.580387081483</v>
      </c>
      <c r="Q36" s="101"/>
      <c r="R36" s="54"/>
      <c r="S36" s="54"/>
      <c r="T36" s="54"/>
      <c r="U36" s="54"/>
      <c r="V36" s="54"/>
      <c r="W36" s="54"/>
      <c r="X36" s="30"/>
      <c r="Y36" s="27">
        <f t="shared" si="0"/>
        <v>2026</v>
      </c>
      <c r="Z36" s="26"/>
      <c r="AA36" s="97">
        <f>AA35+P36-F26</f>
        <v>82675.893494364485</v>
      </c>
      <c r="AB36" s="98" t="s">
        <v>4</v>
      </c>
    </row>
    <row r="37" spans="1:28" ht="16" customHeight="1">
      <c r="A37" s="26"/>
      <c r="B37" s="28">
        <f t="shared" si="1"/>
        <v>2027</v>
      </c>
      <c r="C37" s="29"/>
      <c r="D37" s="54"/>
      <c r="E37" s="54"/>
      <c r="F37" s="54"/>
      <c r="G37" s="101"/>
      <c r="H37" s="56"/>
      <c r="I37" s="52"/>
      <c r="J37" s="52"/>
      <c r="K37" s="52"/>
      <c r="L37" s="52"/>
      <c r="M37" s="52"/>
      <c r="N37" s="52"/>
      <c r="O37" s="57"/>
      <c r="P37" s="59"/>
      <c r="Q37" s="60">
        <f>B77+E77</f>
        <v>12732.989706669061</v>
      </c>
      <c r="R37" s="101"/>
      <c r="S37" s="54"/>
      <c r="T37" s="54"/>
      <c r="U37" s="54"/>
      <c r="V37" s="54"/>
      <c r="W37" s="54"/>
      <c r="X37" s="29"/>
      <c r="Y37" s="28">
        <f t="shared" si="0"/>
        <v>2027</v>
      </c>
      <c r="Z37" s="26"/>
      <c r="AA37" s="99">
        <f>AA36+Q37-G27</f>
        <v>89228.913199239541</v>
      </c>
      <c r="AB37" s="100" t="s">
        <v>4</v>
      </c>
    </row>
    <row r="38" spans="1:28" ht="16" customHeight="1">
      <c r="A38" s="33"/>
      <c r="B38" s="27">
        <f t="shared" si="1"/>
        <v>2028</v>
      </c>
      <c r="C38" s="30"/>
      <c r="D38" s="54"/>
      <c r="E38" s="54"/>
      <c r="F38" s="54"/>
      <c r="G38" s="54"/>
      <c r="H38" s="101"/>
      <c r="I38" s="56"/>
      <c r="J38" s="52"/>
      <c r="K38" s="52"/>
      <c r="L38" s="52"/>
      <c r="M38" s="52"/>
      <c r="N38" s="52"/>
      <c r="O38" s="57"/>
      <c r="P38" s="59"/>
      <c r="Q38" s="61"/>
      <c r="R38" s="62">
        <f>B78+E78</f>
        <v>12709.031192748438</v>
      </c>
      <c r="S38" s="101"/>
      <c r="T38" s="54"/>
      <c r="U38" s="54"/>
      <c r="V38" s="54"/>
      <c r="W38" s="54"/>
      <c r="X38" s="30"/>
      <c r="Y38" s="27">
        <f t="shared" si="0"/>
        <v>2028</v>
      </c>
      <c r="Z38" s="26"/>
      <c r="AA38" s="97">
        <f>AA37+R38-H28</f>
        <v>95696.792687176232</v>
      </c>
      <c r="AB38" s="98" t="s">
        <v>4</v>
      </c>
    </row>
    <row r="39" spans="1:28">
      <c r="A39" s="26"/>
      <c r="B39" s="28">
        <f t="shared" si="1"/>
        <v>2029</v>
      </c>
      <c r="C39" s="29"/>
      <c r="D39" s="54"/>
      <c r="E39" s="54"/>
      <c r="F39" s="54"/>
      <c r="G39" s="54"/>
      <c r="H39" s="54"/>
      <c r="I39" s="101"/>
      <c r="J39" s="56"/>
      <c r="K39" s="52"/>
      <c r="L39" s="52"/>
      <c r="M39" s="52"/>
      <c r="N39" s="52"/>
      <c r="O39" s="57"/>
      <c r="P39" s="59"/>
      <c r="Q39" s="61"/>
      <c r="R39" s="63"/>
      <c r="S39" s="64">
        <f>B79+E79</f>
        <v>12699.334105607824</v>
      </c>
      <c r="T39" s="101"/>
      <c r="U39" s="54"/>
      <c r="V39" s="54"/>
      <c r="W39" s="54"/>
      <c r="X39" s="29"/>
      <c r="Y39" s="28">
        <f t="shared" si="0"/>
        <v>2029</v>
      </c>
      <c r="Z39" s="26"/>
      <c r="AA39" s="99">
        <f>AA38+S39-I29</f>
        <v>102093.18768609465</v>
      </c>
      <c r="AB39" s="100" t="s">
        <v>4</v>
      </c>
    </row>
    <row r="40" spans="1:28">
      <c r="A40" s="33"/>
      <c r="B40" s="27">
        <f t="shared" si="1"/>
        <v>2030</v>
      </c>
      <c r="C40" s="30"/>
      <c r="D40" s="54"/>
      <c r="E40" s="54"/>
      <c r="F40" s="54"/>
      <c r="G40" s="54"/>
      <c r="H40" s="54"/>
      <c r="I40" s="54"/>
      <c r="J40" s="101"/>
      <c r="K40" s="56"/>
      <c r="L40" s="52"/>
      <c r="M40" s="52"/>
      <c r="N40" s="52"/>
      <c r="O40" s="57"/>
      <c r="P40" s="59"/>
      <c r="Q40" s="61"/>
      <c r="R40" s="63"/>
      <c r="S40" s="65"/>
      <c r="T40" s="66">
        <f>B80+E80</f>
        <v>12689.749967942706</v>
      </c>
      <c r="U40" s="101"/>
      <c r="V40" s="54"/>
      <c r="W40" s="54"/>
      <c r="X40" s="30"/>
      <c r="Y40" s="27">
        <f t="shared" si="0"/>
        <v>2030</v>
      </c>
      <c r="Z40" s="26"/>
      <c r="AA40" s="97">
        <f>AA39+T40-J30</f>
        <v>108417.59945019173</v>
      </c>
      <c r="AB40" s="98" t="s">
        <v>4</v>
      </c>
    </row>
    <row r="41" spans="1:28">
      <c r="A41" s="26"/>
      <c r="B41" s="28">
        <f t="shared" si="1"/>
        <v>2031</v>
      </c>
      <c r="C41" s="29"/>
      <c r="D41" s="54"/>
      <c r="E41" s="54"/>
      <c r="F41" s="54"/>
      <c r="G41" s="54"/>
      <c r="H41" s="54"/>
      <c r="I41" s="54"/>
      <c r="J41" s="54"/>
      <c r="K41" s="101"/>
      <c r="L41" s="56"/>
      <c r="M41" s="52"/>
      <c r="N41" s="52"/>
      <c r="O41" s="57"/>
      <c r="P41" s="59"/>
      <c r="Q41" s="61"/>
      <c r="R41" s="63"/>
      <c r="S41" s="65"/>
      <c r="T41" s="67"/>
      <c r="U41" s="68">
        <f>B81+E81</f>
        <v>12673.042916766388</v>
      </c>
      <c r="V41" s="101"/>
      <c r="W41" s="54"/>
      <c r="X41" s="29"/>
      <c r="Y41" s="28">
        <f t="shared" si="0"/>
        <v>2031</v>
      </c>
      <c r="Z41" s="26"/>
      <c r="AA41" s="99">
        <f>AA40+U41-K31</f>
        <v>114662.28731489442</v>
      </c>
      <c r="AB41" s="100" t="s">
        <v>4</v>
      </c>
    </row>
    <row r="42" spans="1:28">
      <c r="A42" s="33"/>
      <c r="B42" s="27">
        <f t="shared" si="1"/>
        <v>2032</v>
      </c>
      <c r="C42" s="30"/>
      <c r="D42" s="54"/>
      <c r="E42" s="54"/>
      <c r="F42" s="54"/>
      <c r="G42" s="54"/>
      <c r="H42" s="54"/>
      <c r="I42" s="54"/>
      <c r="J42" s="54"/>
      <c r="K42" s="54"/>
      <c r="L42" s="101"/>
      <c r="M42" s="56"/>
      <c r="N42" s="52"/>
      <c r="O42" s="57"/>
      <c r="P42" s="59"/>
      <c r="Q42" s="61"/>
      <c r="R42" s="63"/>
      <c r="S42" s="65"/>
      <c r="T42" s="67"/>
      <c r="U42" s="69"/>
      <c r="V42" s="68">
        <f>B82+E82</f>
        <v>12668.697474710298</v>
      </c>
      <c r="W42" s="101"/>
      <c r="X42" s="30"/>
      <c r="Y42" s="27">
        <f t="shared" si="0"/>
        <v>2032</v>
      </c>
      <c r="Z42" s="26"/>
      <c r="AA42" s="97">
        <f>AA41+V42-L32</f>
        <v>120838.98902252559</v>
      </c>
      <c r="AB42" s="98" t="s">
        <v>4</v>
      </c>
    </row>
    <row r="43" spans="1:28">
      <c r="A43" s="26"/>
      <c r="B43" s="28">
        <f t="shared" si="1"/>
        <v>2033</v>
      </c>
      <c r="C43" s="29"/>
      <c r="D43" s="54"/>
      <c r="E43" s="54"/>
      <c r="F43" s="54"/>
      <c r="G43" s="54"/>
      <c r="H43" s="54"/>
      <c r="I43" s="54"/>
      <c r="J43" s="54"/>
      <c r="K43" s="54"/>
      <c r="L43" s="54"/>
      <c r="M43" s="101"/>
      <c r="N43" s="52"/>
      <c r="O43" s="57"/>
      <c r="P43" s="59"/>
      <c r="Q43" s="61"/>
      <c r="R43" s="63"/>
      <c r="S43" s="65"/>
      <c r="T43" s="67"/>
      <c r="U43" s="69"/>
      <c r="V43" s="69"/>
      <c r="W43" s="95">
        <f>B83+E83</f>
        <v>12668.681179302586</v>
      </c>
      <c r="X43" s="29"/>
      <c r="Y43" s="28">
        <f t="shared" si="0"/>
        <v>2033</v>
      </c>
      <c r="Z43" s="26"/>
      <c r="AA43" s="99">
        <f>AA42+W43-M33</f>
        <v>126951.40367665497</v>
      </c>
      <c r="AB43" s="100" t="s">
        <v>4</v>
      </c>
    </row>
    <row r="44" spans="1:28">
      <c r="A44" s="31" t="s">
        <v>33</v>
      </c>
      <c r="B44" s="34">
        <f>B43</f>
        <v>2033</v>
      </c>
      <c r="C44" s="32"/>
      <c r="D44" s="96"/>
      <c r="E44" s="96"/>
      <c r="F44" s="96"/>
      <c r="G44" s="96"/>
      <c r="H44" s="96"/>
      <c r="I44" s="96"/>
      <c r="J44" s="96"/>
      <c r="K44" s="96"/>
      <c r="L44" s="96"/>
      <c r="M44" s="109"/>
      <c r="N44" s="108">
        <f>C74+F74</f>
        <v>124.94961828134694</v>
      </c>
      <c r="O44" s="108">
        <f>C75+F75</f>
        <v>121.40682330906215</v>
      </c>
      <c r="P44" s="108">
        <f>C76+F76</f>
        <v>111.81614289664002</v>
      </c>
      <c r="Q44" s="108">
        <f>C77+F77</f>
        <v>87.857628976016514</v>
      </c>
      <c r="R44" s="108">
        <f>C78+F78</f>
        <v>78.160541835402896</v>
      </c>
      <c r="S44" s="108">
        <f>C79+F79</f>
        <v>68.57640417028226</v>
      </c>
      <c r="T44" s="108">
        <f>C80+F80</f>
        <v>51.869352993965805</v>
      </c>
      <c r="U44" s="108">
        <f>C81+F81</f>
        <v>47.52391093787395</v>
      </c>
      <c r="V44" s="108">
        <f>C82+F82</f>
        <v>47.507615530163612</v>
      </c>
      <c r="W44" s="108">
        <f>C83+F83</f>
        <v>47.5075544223847</v>
      </c>
      <c r="X44" s="32"/>
      <c r="Y44" s="107"/>
      <c r="Z44" s="107"/>
      <c r="AA44" s="110"/>
      <c r="AB44" s="107"/>
    </row>
    <row r="45" spans="1:28" ht="21" customHeight="1">
      <c r="A45" s="26"/>
      <c r="B45" s="26"/>
      <c r="C45" s="26"/>
      <c r="D45" s="26"/>
      <c r="E45" s="26"/>
      <c r="F45" s="26"/>
      <c r="G45" s="26"/>
      <c r="H45" s="26"/>
      <c r="I45" s="26"/>
      <c r="J45" s="26"/>
      <c r="K45" s="26"/>
      <c r="L45" s="26"/>
      <c r="M45" s="26"/>
      <c r="N45" s="26"/>
      <c r="O45" s="26"/>
      <c r="P45" s="26"/>
      <c r="Q45" s="26"/>
      <c r="R45" s="26"/>
      <c r="S45" s="26"/>
      <c r="T45" s="26"/>
      <c r="U45" s="26"/>
      <c r="V45" s="26"/>
      <c r="X45" s="26"/>
      <c r="Y45" s="26"/>
      <c r="Z45" s="26"/>
      <c r="AA45" s="25"/>
      <c r="AB45" s="25"/>
    </row>
    <row r="46" spans="1:28" ht="250" customHeight="1">
      <c r="A46" s="116" t="s">
        <v>1</v>
      </c>
      <c r="B46" s="117"/>
      <c r="C46" s="117"/>
      <c r="D46" s="117"/>
      <c r="E46" s="117"/>
      <c r="F46" s="117"/>
      <c r="G46" s="117"/>
      <c r="H46" s="117"/>
      <c r="I46" s="117"/>
      <c r="J46" s="117"/>
      <c r="K46" s="117"/>
      <c r="L46" s="117"/>
      <c r="M46" s="112"/>
      <c r="N46" s="113" t="s">
        <v>0</v>
      </c>
      <c r="O46" s="114"/>
      <c r="P46" s="114"/>
      <c r="Q46" s="114"/>
      <c r="R46" s="114"/>
      <c r="S46" s="114"/>
      <c r="T46" s="114"/>
      <c r="U46" s="114"/>
      <c r="V46" s="114"/>
      <c r="W46" s="114"/>
      <c r="X46" s="114"/>
      <c r="Y46" s="114"/>
      <c r="Z46" s="114"/>
      <c r="AA46" s="114"/>
      <c r="AB46" s="115"/>
    </row>
    <row r="47" spans="1:28" s="25" customFormat="1" ht="21" customHeight="1">
      <c r="A47" s="41"/>
    </row>
    <row r="48" spans="1:28" s="25" customFormat="1" ht="21" hidden="1" customHeight="1">
      <c r="A48" s="37"/>
    </row>
    <row r="49" spans="1:21" s="25" customFormat="1" ht="21" hidden="1" customHeight="1">
      <c r="A49" s="21"/>
      <c r="B49" s="42"/>
      <c r="C49" s="20"/>
      <c r="D49" s="26"/>
      <c r="E49" s="26"/>
      <c r="F49" s="26"/>
      <c r="I49" s="25">
        <v>0</v>
      </c>
      <c r="U49" s="19"/>
    </row>
    <row r="50" spans="1:21" s="25" customFormat="1" ht="21" hidden="1" customHeight="1">
      <c r="B50" s="26"/>
      <c r="E50" s="26"/>
      <c r="F50" s="26"/>
      <c r="I50" s="25">
        <v>1</v>
      </c>
      <c r="R50" s="18"/>
    </row>
    <row r="51" spans="1:21" s="25" customFormat="1" ht="21" hidden="1" customHeight="1">
      <c r="B51" s="26"/>
      <c r="C51" s="25" t="s">
        <v>26</v>
      </c>
      <c r="D51" s="25" t="s">
        <v>27</v>
      </c>
      <c r="E51" s="26"/>
      <c r="F51" s="26"/>
      <c r="I51" s="25">
        <v>2</v>
      </c>
    </row>
    <row r="52" spans="1:21" s="25" customFormat="1" ht="21" hidden="1" customHeight="1">
      <c r="B52" s="26"/>
      <c r="E52" s="26"/>
      <c r="F52" s="26"/>
      <c r="I52" s="25">
        <v>3</v>
      </c>
    </row>
    <row r="53" spans="1:21" s="25" customFormat="1" ht="21" hidden="1" customHeight="1">
      <c r="B53" s="26"/>
      <c r="C53" s="17">
        <f t="shared" ref="C53:C60" si="2">D12*(100-$D$9)%</f>
        <v>1.0499999999999998</v>
      </c>
      <c r="D53" s="17">
        <f>C53-0.06</f>
        <v>0.98999999999999977</v>
      </c>
      <c r="E53" s="26"/>
      <c r="F53" s="26"/>
      <c r="I53" s="25">
        <v>4</v>
      </c>
      <c r="R53" s="16"/>
    </row>
    <row r="54" spans="1:21" s="25" customFormat="1" ht="21" hidden="1" customHeight="1">
      <c r="B54" s="26"/>
      <c r="C54" s="17">
        <f t="shared" si="2"/>
        <v>1.0125000000000002</v>
      </c>
      <c r="D54" s="17">
        <f t="shared" ref="D54:D59" si="3">C54-0.06</f>
        <v>0.95250000000000012</v>
      </c>
      <c r="E54" s="26"/>
      <c r="F54" s="26"/>
      <c r="I54" s="25">
        <v>5</v>
      </c>
      <c r="R54" s="22"/>
    </row>
    <row r="55" spans="1:21" s="25" customFormat="1" ht="21" hidden="1" customHeight="1">
      <c r="B55" s="26"/>
      <c r="C55" s="17">
        <f t="shared" si="2"/>
        <v>0.9375</v>
      </c>
      <c r="D55" s="17">
        <f t="shared" si="3"/>
        <v>0.87749999999999995</v>
      </c>
      <c r="E55" s="26"/>
      <c r="F55" s="26"/>
      <c r="I55" s="25">
        <v>6</v>
      </c>
    </row>
    <row r="56" spans="1:21" s="25" customFormat="1" ht="21" hidden="1" customHeight="1">
      <c r="A56" s="25">
        <v>2014</v>
      </c>
      <c r="B56" s="26"/>
      <c r="C56" s="17">
        <f t="shared" si="2"/>
        <v>0.75</v>
      </c>
      <c r="D56" s="17">
        <f t="shared" si="3"/>
        <v>0.69</v>
      </c>
      <c r="E56" s="26"/>
      <c r="F56" s="26"/>
      <c r="I56" s="25">
        <v>7</v>
      </c>
    </row>
    <row r="57" spans="1:21" s="25" customFormat="1" ht="21" hidden="1" customHeight="1">
      <c r="A57" s="25">
        <v>2015</v>
      </c>
      <c r="B57" s="42"/>
      <c r="C57" s="17">
        <f t="shared" si="2"/>
        <v>0.67500000000000004</v>
      </c>
      <c r="D57" s="17">
        <f t="shared" si="3"/>
        <v>0.61499999999999999</v>
      </c>
      <c r="E57" s="26"/>
      <c r="F57" s="26"/>
      <c r="I57" s="25">
        <v>8</v>
      </c>
    </row>
    <row r="58" spans="1:21" s="25" customFormat="1" ht="21" hidden="1" customHeight="1">
      <c r="A58" s="25">
        <v>2016</v>
      </c>
      <c r="B58" s="26"/>
      <c r="C58" s="17">
        <f t="shared" si="2"/>
        <v>0.60000000000000009</v>
      </c>
      <c r="D58" s="17">
        <f t="shared" si="3"/>
        <v>0.54</v>
      </c>
      <c r="E58" s="26"/>
      <c r="F58" s="26"/>
      <c r="I58" s="25">
        <v>9</v>
      </c>
    </row>
    <row r="59" spans="1:21" s="25" customFormat="1" ht="21" hidden="1" customHeight="1">
      <c r="B59" s="26"/>
      <c r="C59" s="17">
        <f t="shared" si="2"/>
        <v>0.46875</v>
      </c>
      <c r="D59" s="17">
        <f t="shared" si="3"/>
        <v>0.40875</v>
      </c>
      <c r="E59" s="26"/>
      <c r="F59" s="26"/>
      <c r="G59" s="26"/>
      <c r="H59" s="26"/>
      <c r="I59" s="25">
        <v>10</v>
      </c>
    </row>
    <row r="60" spans="1:21" s="25" customFormat="1" ht="21" hidden="1" customHeight="1">
      <c r="B60" s="26"/>
      <c r="C60" s="17">
        <f t="shared" si="2"/>
        <v>0.375</v>
      </c>
      <c r="D60" s="17">
        <f>C60</f>
        <v>0.375</v>
      </c>
      <c r="E60" s="26"/>
      <c r="F60" s="26"/>
      <c r="G60" s="26"/>
      <c r="H60" s="26"/>
      <c r="I60" s="25">
        <v>11</v>
      </c>
    </row>
    <row r="61" spans="1:21" s="25" customFormat="1" ht="17" hidden="1" customHeight="1">
      <c r="B61" s="26"/>
      <c r="C61" s="18"/>
      <c r="D61" s="15"/>
      <c r="E61" s="26"/>
      <c r="F61" s="26"/>
      <c r="G61" s="26"/>
      <c r="H61" s="26"/>
      <c r="I61" s="25">
        <v>12</v>
      </c>
    </row>
    <row r="62" spans="1:21" s="25" customFormat="1" ht="17" hidden="1" customHeight="1">
      <c r="I62" s="25">
        <v>13</v>
      </c>
    </row>
    <row r="63" spans="1:21" s="25" customFormat="1" ht="17" hidden="1" customHeight="1">
      <c r="D63" s="14"/>
      <c r="E63" s="25" t="s">
        <v>22</v>
      </c>
      <c r="I63" s="25">
        <v>14</v>
      </c>
    </row>
    <row r="64" spans="1:21" s="25" customFormat="1" ht="17" hidden="1" customHeight="1">
      <c r="B64" s="25">
        <v>1</v>
      </c>
      <c r="C64" s="13">
        <f>D8</f>
        <v>6000</v>
      </c>
      <c r="D64" s="12">
        <f t="shared" ref="D64:D73" si="4">C64*$D$53%</f>
        <v>59.399999999999984</v>
      </c>
      <c r="E64" s="11">
        <f>D64</f>
        <v>59.399999999999984</v>
      </c>
      <c r="I64" s="25">
        <v>15</v>
      </c>
    </row>
    <row r="65" spans="1:10" s="25" customFormat="1" ht="17" hidden="1" customHeight="1">
      <c r="B65" s="25">
        <v>2</v>
      </c>
      <c r="C65" s="10">
        <f>C64+D64</f>
        <v>6059.4</v>
      </c>
      <c r="D65" s="9">
        <f t="shared" si="4"/>
        <v>59.988059999999983</v>
      </c>
      <c r="E65" s="11">
        <f>D65+D64</f>
        <v>119.38805999999997</v>
      </c>
      <c r="I65" s="25">
        <v>16</v>
      </c>
    </row>
    <row r="66" spans="1:10" s="25" customFormat="1" ht="17" hidden="1" customHeight="1">
      <c r="B66" s="25">
        <v>3</v>
      </c>
      <c r="C66" s="10">
        <f t="shared" ref="C66:C72" si="5">C65+D65</f>
        <v>6119.3880599999993</v>
      </c>
      <c r="D66" s="9">
        <f t="shared" si="4"/>
        <v>60.581941793999974</v>
      </c>
      <c r="E66" s="11">
        <f t="shared" ref="E66:E73" si="6">E65+D66</f>
        <v>179.97000179399993</v>
      </c>
      <c r="I66" s="25">
        <v>17</v>
      </c>
    </row>
    <row r="67" spans="1:10" s="25" customFormat="1" ht="17" hidden="1" customHeight="1">
      <c r="B67" s="25">
        <v>4</v>
      </c>
      <c r="C67" s="10">
        <f t="shared" si="5"/>
        <v>6179.9700017939995</v>
      </c>
      <c r="D67" s="9">
        <f t="shared" si="4"/>
        <v>61.181703017760576</v>
      </c>
      <c r="E67" s="11">
        <f t="shared" si="6"/>
        <v>241.15170481176051</v>
      </c>
      <c r="I67" s="25">
        <v>18</v>
      </c>
    </row>
    <row r="68" spans="1:10" s="25" customFormat="1" ht="17" hidden="1" customHeight="1">
      <c r="B68" s="25">
        <v>5</v>
      </c>
      <c r="C68" s="10">
        <f t="shared" si="5"/>
        <v>6241.1517048117603</v>
      </c>
      <c r="D68" s="9">
        <f t="shared" si="4"/>
        <v>61.787401877636412</v>
      </c>
      <c r="E68" s="11">
        <f t="shared" si="6"/>
        <v>302.93910668939691</v>
      </c>
      <c r="I68" s="25">
        <v>19</v>
      </c>
    </row>
    <row r="69" spans="1:10" s="25" customFormat="1" ht="17" hidden="1" customHeight="1">
      <c r="B69" s="25">
        <v>6</v>
      </c>
      <c r="C69" s="10">
        <f t="shared" si="5"/>
        <v>6302.9391066893968</v>
      </c>
      <c r="D69" s="9">
        <f t="shared" si="4"/>
        <v>62.399097156225011</v>
      </c>
      <c r="E69" s="11">
        <f t="shared" si="6"/>
        <v>365.33820384562193</v>
      </c>
      <c r="I69" s="25">
        <v>20</v>
      </c>
    </row>
    <row r="70" spans="1:10" s="25" customFormat="1" ht="17" hidden="1" customHeight="1">
      <c r="B70" s="25">
        <v>7</v>
      </c>
      <c r="C70" s="10">
        <f t="shared" si="5"/>
        <v>6365.338203845622</v>
      </c>
      <c r="D70" s="9">
        <f t="shared" si="4"/>
        <v>63.016848218071644</v>
      </c>
      <c r="E70" s="11">
        <f t="shared" si="6"/>
        <v>428.35505206369356</v>
      </c>
      <c r="I70" s="25">
        <v>21</v>
      </c>
    </row>
    <row r="71" spans="1:10" s="25" customFormat="1" ht="17" hidden="1" customHeight="1">
      <c r="B71" s="25">
        <v>8</v>
      </c>
      <c r="C71" s="10">
        <f t="shared" si="5"/>
        <v>6428.3550520636936</v>
      </c>
      <c r="D71" s="9">
        <f t="shared" si="4"/>
        <v>63.640715015430551</v>
      </c>
      <c r="E71" s="11">
        <f t="shared" si="6"/>
        <v>491.99576707912411</v>
      </c>
      <c r="I71" s="25">
        <v>22</v>
      </c>
    </row>
    <row r="72" spans="1:10" s="25" customFormat="1" ht="17" hidden="1" customHeight="1">
      <c r="B72" s="25">
        <v>9</v>
      </c>
      <c r="C72" s="10">
        <f t="shared" si="5"/>
        <v>6491.9957670791246</v>
      </c>
      <c r="D72" s="9">
        <f t="shared" si="4"/>
        <v>64.27075809408332</v>
      </c>
      <c r="E72" s="11">
        <f t="shared" si="6"/>
        <v>556.26652517320747</v>
      </c>
      <c r="I72" s="25">
        <v>23</v>
      </c>
    </row>
    <row r="73" spans="1:10" s="25" customFormat="1" ht="17" hidden="1" customHeight="1">
      <c r="B73" s="25">
        <v>10</v>
      </c>
      <c r="C73" s="10">
        <f>C72+D72</f>
        <v>6556.2665251732078</v>
      </c>
      <c r="D73" s="9">
        <f t="shared" si="4"/>
        <v>64.907038599214744</v>
      </c>
      <c r="E73" s="11">
        <f t="shared" si="6"/>
        <v>621.1735637724222</v>
      </c>
      <c r="G73" s="8" t="s">
        <v>25</v>
      </c>
      <c r="I73" s="25">
        <v>24</v>
      </c>
      <c r="J73" s="11"/>
    </row>
    <row r="74" spans="1:10" s="25" customFormat="1" ht="17" hidden="1" customHeight="1">
      <c r="A74" s="25">
        <v>11</v>
      </c>
      <c r="B74" s="7">
        <f t="shared" ref="B74:B83" si="7">C64</f>
        <v>6000</v>
      </c>
      <c r="C74" s="6">
        <f t="shared" ref="C74:C80" si="8">B74*D53%</f>
        <v>59.399999999999984</v>
      </c>
      <c r="E74" s="7">
        <f>C64+E73</f>
        <v>6621.1735637724223</v>
      </c>
      <c r="F74" s="6">
        <f t="shared" ref="F74:F80" si="9">E74*D53%</f>
        <v>65.549618281346966</v>
      </c>
      <c r="G74" s="5">
        <f t="shared" ref="G74:G83" si="10">$E$73-E64+C74+F74</f>
        <v>686.72318205376916</v>
      </c>
      <c r="I74" s="25">
        <v>25</v>
      </c>
      <c r="J74" s="11"/>
    </row>
    <row r="75" spans="1:10" s="25" customFormat="1" ht="17" hidden="1" customHeight="1">
      <c r="A75" s="25">
        <v>12</v>
      </c>
      <c r="B75" s="7">
        <f t="shared" si="7"/>
        <v>6059.4</v>
      </c>
      <c r="C75" s="6">
        <f t="shared" si="8"/>
        <v>57.715784999999997</v>
      </c>
      <c r="E75" s="7">
        <f t="shared" ref="E75:E83" si="11">$C$64+G74</f>
        <v>6686.7231820537691</v>
      </c>
      <c r="F75" s="6">
        <f t="shared" si="9"/>
        <v>63.691038309062151</v>
      </c>
      <c r="G75" s="5">
        <f t="shared" si="10"/>
        <v>623.19232708148434</v>
      </c>
      <c r="I75" s="25">
        <v>26</v>
      </c>
      <c r="J75" s="11"/>
    </row>
    <row r="76" spans="1:10" s="25" customFormat="1" ht="17" hidden="1" customHeight="1">
      <c r="A76" s="25">
        <v>13</v>
      </c>
      <c r="B76" s="7">
        <f t="shared" si="7"/>
        <v>6119.3880599999993</v>
      </c>
      <c r="C76" s="6">
        <f t="shared" si="8"/>
        <v>53.697630226499996</v>
      </c>
      <c r="E76" s="7">
        <f t="shared" si="11"/>
        <v>6623.1923270814841</v>
      </c>
      <c r="F76" s="6">
        <f t="shared" si="9"/>
        <v>58.118512670140021</v>
      </c>
      <c r="G76" s="5">
        <f t="shared" si="10"/>
        <v>553.0197048750623</v>
      </c>
      <c r="I76" s="25">
        <v>27</v>
      </c>
      <c r="J76" s="11"/>
    </row>
    <row r="77" spans="1:10" s="25" customFormat="1" hidden="1">
      <c r="A77" s="25">
        <v>14</v>
      </c>
      <c r="B77" s="7">
        <f t="shared" si="7"/>
        <v>6179.9700017939995</v>
      </c>
      <c r="C77" s="6">
        <f t="shared" si="8"/>
        <v>42.641793012378592</v>
      </c>
      <c r="E77" s="7">
        <f t="shared" si="11"/>
        <v>6553.0197048750624</v>
      </c>
      <c r="F77" s="6">
        <f t="shared" si="9"/>
        <v>45.215835963637929</v>
      </c>
      <c r="G77" s="5">
        <f t="shared" si="10"/>
        <v>467.87948793667817</v>
      </c>
      <c r="I77" s="25">
        <v>28</v>
      </c>
      <c r="J77" s="11"/>
    </row>
    <row r="78" spans="1:10" s="25" customFormat="1" hidden="1">
      <c r="A78" s="25">
        <v>15</v>
      </c>
      <c r="B78" s="7">
        <f t="shared" si="7"/>
        <v>6241.1517048117603</v>
      </c>
      <c r="C78" s="6">
        <f t="shared" si="8"/>
        <v>38.383082984592328</v>
      </c>
      <c r="E78" s="7">
        <f t="shared" si="11"/>
        <v>6467.8794879366778</v>
      </c>
      <c r="F78" s="6">
        <f t="shared" si="9"/>
        <v>39.777458850810568</v>
      </c>
      <c r="G78" s="5">
        <f t="shared" si="10"/>
        <v>396.39499891842814</v>
      </c>
      <c r="I78" s="25">
        <v>29</v>
      </c>
      <c r="J78" s="11"/>
    </row>
    <row r="79" spans="1:10" s="25" customFormat="1" hidden="1">
      <c r="A79" s="25">
        <v>16</v>
      </c>
      <c r="B79" s="7">
        <f t="shared" si="7"/>
        <v>6302.9391066893968</v>
      </c>
      <c r="C79" s="6">
        <f t="shared" si="8"/>
        <v>34.035871176122747</v>
      </c>
      <c r="E79" s="7">
        <f t="shared" si="11"/>
        <v>6396.3949989184284</v>
      </c>
      <c r="F79" s="6">
        <f t="shared" si="9"/>
        <v>34.540532994159513</v>
      </c>
      <c r="G79" s="5">
        <f t="shared" si="10"/>
        <v>324.41176409708248</v>
      </c>
      <c r="I79" s="25">
        <v>30</v>
      </c>
      <c r="J79" s="11"/>
    </row>
    <row r="80" spans="1:10" s="25" customFormat="1" hidden="1">
      <c r="A80" s="25">
        <v>17</v>
      </c>
      <c r="B80" s="7">
        <f t="shared" si="7"/>
        <v>6365.338203845622</v>
      </c>
      <c r="C80" s="6">
        <f t="shared" si="8"/>
        <v>26.018319908218981</v>
      </c>
      <c r="E80" s="7">
        <f t="shared" si="11"/>
        <v>6324.4117640970826</v>
      </c>
      <c r="F80" s="6">
        <f t="shared" si="9"/>
        <v>25.851033085746824</v>
      </c>
      <c r="G80" s="5">
        <f t="shared" si="10"/>
        <v>244.68786470269444</v>
      </c>
      <c r="I80" s="25">
        <v>31</v>
      </c>
    </row>
    <row r="81" spans="1:11" s="25" customFormat="1" hidden="1">
      <c r="A81" s="25">
        <v>18</v>
      </c>
      <c r="B81" s="7">
        <f t="shared" si="7"/>
        <v>6428.3550520636936</v>
      </c>
      <c r="C81" s="6">
        <f>B81*$D$60%</f>
        <v>24.106331445238851</v>
      </c>
      <c r="E81" s="7">
        <f t="shared" si="11"/>
        <v>6244.6878647026942</v>
      </c>
      <c r="F81" s="6">
        <f>E81*$D$60%</f>
        <v>23.417579492635102</v>
      </c>
      <c r="G81" s="5">
        <f t="shared" si="10"/>
        <v>176.70170763117204</v>
      </c>
      <c r="I81" s="25">
        <v>32</v>
      </c>
    </row>
    <row r="82" spans="1:11" s="25" customFormat="1" hidden="1">
      <c r="A82" s="25">
        <v>19</v>
      </c>
      <c r="B82" s="4">
        <f t="shared" si="7"/>
        <v>6491.9957670791246</v>
      </c>
      <c r="C82" s="6">
        <f>B82*$D$60%</f>
        <v>24.344984126546716</v>
      </c>
      <c r="E82" s="4">
        <f t="shared" si="11"/>
        <v>6176.7017076311722</v>
      </c>
      <c r="F82" s="6">
        <f>E82*$D$60%</f>
        <v>23.162631403616896</v>
      </c>
      <c r="G82" s="5">
        <f t="shared" si="10"/>
        <v>112.41465412937835</v>
      </c>
      <c r="I82" s="25">
        <v>33</v>
      </c>
    </row>
    <row r="83" spans="1:11" s="25" customFormat="1" hidden="1">
      <c r="A83" s="25">
        <v>20</v>
      </c>
      <c r="B83" s="20">
        <f t="shared" si="7"/>
        <v>6556.2665251732078</v>
      </c>
      <c r="C83" s="6">
        <f>B83*$D$60%</f>
        <v>24.585999469399528</v>
      </c>
      <c r="E83" s="20">
        <f t="shared" si="11"/>
        <v>6112.4146541293785</v>
      </c>
      <c r="F83" s="6">
        <f>E83*$D$60%</f>
        <v>22.921554952985169</v>
      </c>
      <c r="G83" s="5">
        <f t="shared" si="10"/>
        <v>47.5075544223847</v>
      </c>
      <c r="I83" s="25">
        <v>34</v>
      </c>
    </row>
    <row r="84" spans="1:11" s="25" customFormat="1" hidden="1">
      <c r="A84" s="21"/>
      <c r="B84" s="26"/>
      <c r="C84" s="26"/>
      <c r="D84" s="26"/>
      <c r="E84" s="26"/>
      <c r="F84" s="26"/>
      <c r="G84" s="26"/>
      <c r="H84" s="26"/>
      <c r="I84" s="25">
        <v>35</v>
      </c>
    </row>
    <row r="85" spans="1:11" s="25" customFormat="1" hidden="1">
      <c r="A85" s="42" t="s">
        <v>28</v>
      </c>
      <c r="B85" s="20">
        <f>SUM(B74:B83)</f>
        <v>62744.8044214568</v>
      </c>
      <c r="C85" s="26"/>
      <c r="D85" s="26"/>
      <c r="E85" s="20">
        <f>SUM(E74:E83)</f>
        <v>64206.599255198176</v>
      </c>
      <c r="F85" s="26"/>
      <c r="G85" s="26"/>
      <c r="H85" s="26"/>
      <c r="I85" s="25">
        <v>36</v>
      </c>
    </row>
    <row r="86" spans="1:11" s="25" customFormat="1" hidden="1">
      <c r="A86" s="42" t="s">
        <v>29</v>
      </c>
      <c r="C86" s="3">
        <f>SUM(C74:C83)</f>
        <v>384.92979734899779</v>
      </c>
      <c r="D86" s="26"/>
      <c r="E86" s="26"/>
      <c r="F86" s="3">
        <f>SUM(F74:F85)</f>
        <v>402.24579600414114</v>
      </c>
      <c r="G86" s="26"/>
      <c r="H86" s="26"/>
      <c r="I86" s="25">
        <v>37</v>
      </c>
    </row>
    <row r="87" spans="1:11" s="25" customFormat="1" hidden="1">
      <c r="A87" s="37"/>
      <c r="I87" s="25">
        <v>38</v>
      </c>
      <c r="K87" s="11"/>
    </row>
    <row r="88" spans="1:11" s="25" customFormat="1" hidden="1">
      <c r="A88" s="37"/>
      <c r="C88" s="2" t="s">
        <v>23</v>
      </c>
      <c r="I88" s="25">
        <v>39</v>
      </c>
    </row>
    <row r="89" spans="1:11" s="25" customFormat="1" hidden="1">
      <c r="A89" s="37"/>
      <c r="C89" s="2" t="s">
        <v>24</v>
      </c>
      <c r="I89" s="25">
        <v>40</v>
      </c>
    </row>
    <row r="90" spans="1:11" s="25" customFormat="1" hidden="1">
      <c r="A90" s="37"/>
      <c r="I90" s="25">
        <v>41</v>
      </c>
    </row>
    <row r="91" spans="1:11" s="25" customFormat="1" hidden="1">
      <c r="A91" s="37"/>
      <c r="I91" s="25">
        <v>42</v>
      </c>
    </row>
    <row r="92" spans="1:11" s="25" customFormat="1" hidden="1">
      <c r="A92" s="37"/>
      <c r="C92" s="1">
        <f>B85+E85+C86+F86</f>
        <v>127738.57927000811</v>
      </c>
      <c r="I92" s="25">
        <v>43</v>
      </c>
    </row>
    <row r="93" spans="1:11" s="25" customFormat="1" hidden="1">
      <c r="A93" s="37"/>
      <c r="I93" s="25">
        <v>44</v>
      </c>
    </row>
    <row r="94" spans="1:11" s="25" customFormat="1" hidden="1">
      <c r="A94" s="37"/>
      <c r="I94" s="25">
        <v>45</v>
      </c>
    </row>
    <row r="95" spans="1:11" s="25" customFormat="1" hidden="1">
      <c r="A95" s="37"/>
      <c r="I95" s="25">
        <v>46</v>
      </c>
    </row>
    <row r="96" spans="1:11" s="25" customFormat="1" hidden="1">
      <c r="A96" s="37"/>
      <c r="I96" s="25">
        <v>47</v>
      </c>
    </row>
    <row r="97" spans="1:9" s="25" customFormat="1" hidden="1">
      <c r="A97" s="37"/>
      <c r="I97" s="25">
        <v>48</v>
      </c>
    </row>
    <row r="98" spans="1:9" s="25" customFormat="1" hidden="1">
      <c r="A98" s="37"/>
      <c r="I98" s="25">
        <v>49</v>
      </c>
    </row>
    <row r="99" spans="1:9" s="25" customFormat="1" hidden="1">
      <c r="A99" s="37"/>
      <c r="I99" s="25">
        <v>50</v>
      </c>
    </row>
    <row r="100" spans="1:9" s="25" customFormat="1" hidden="1">
      <c r="A100" s="37"/>
    </row>
    <row r="101" spans="1:9" s="25" customFormat="1" hidden="1">
      <c r="A101" s="37"/>
    </row>
    <row r="102" spans="1:9" s="25" customFormat="1" hidden="1">
      <c r="A102" s="37"/>
    </row>
    <row r="103" spans="1:9" s="25" customFormat="1" hidden="1">
      <c r="A103" s="37"/>
    </row>
    <row r="104" spans="1:9" s="25" customFormat="1" hidden="1">
      <c r="A104" s="37"/>
    </row>
    <row r="105" spans="1:9" s="25" customFormat="1" hidden="1">
      <c r="A105" s="37"/>
    </row>
    <row r="106" spans="1:9" s="25" customFormat="1" hidden="1">
      <c r="A106" s="37"/>
    </row>
    <row r="107" spans="1:9" s="25" customFormat="1" hidden="1">
      <c r="A107" s="37"/>
    </row>
    <row r="108" spans="1:9" s="25" customFormat="1" hidden="1">
      <c r="A108" s="37"/>
    </row>
    <row r="109" spans="1:9" s="25" customFormat="1" hidden="1">
      <c r="A109" s="37"/>
    </row>
    <row r="110" spans="1:9" s="25" customFormat="1">
      <c r="A110" s="37"/>
    </row>
    <row r="111" spans="1:9" s="25" customFormat="1">
      <c r="A111" s="37"/>
    </row>
    <row r="112" spans="1:9" s="25" customFormat="1">
      <c r="A112" s="37"/>
    </row>
    <row r="113" spans="1:1" s="25" customFormat="1">
      <c r="A113" s="37"/>
    </row>
    <row r="114" spans="1:1" s="25" customFormat="1">
      <c r="A114" s="37"/>
    </row>
    <row r="115" spans="1:1" s="25" customFormat="1">
      <c r="A115" s="37"/>
    </row>
    <row r="116" spans="1:1" s="25" customFormat="1">
      <c r="A116" s="37"/>
    </row>
    <row r="117" spans="1:1" s="25" customFormat="1">
      <c r="A117" s="37"/>
    </row>
    <row r="118" spans="1:1" s="25" customFormat="1">
      <c r="A118" s="37"/>
    </row>
    <row r="119" spans="1:1" s="25" customFormat="1">
      <c r="A119" s="37"/>
    </row>
    <row r="120" spans="1:1" s="25" customFormat="1">
      <c r="A120" s="37"/>
    </row>
    <row r="121" spans="1:1" s="25" customFormat="1">
      <c r="A121" s="37"/>
    </row>
    <row r="122" spans="1:1" s="25" customFormat="1">
      <c r="A122" s="37"/>
    </row>
    <row r="123" spans="1:1" s="25" customFormat="1">
      <c r="A123" s="37"/>
    </row>
    <row r="124" spans="1:1" s="25" customFormat="1">
      <c r="A124" s="37"/>
    </row>
    <row r="125" spans="1:1" s="25" customFormat="1">
      <c r="A125" s="37"/>
    </row>
    <row r="126" spans="1:1" s="25" customFormat="1">
      <c r="A126" s="37"/>
    </row>
    <row r="127" spans="1:1" s="25" customFormat="1">
      <c r="A127" s="37"/>
    </row>
    <row r="128" spans="1:1" s="25" customFormat="1">
      <c r="A128" s="37"/>
    </row>
    <row r="129" spans="1:1" s="25" customFormat="1">
      <c r="A129" s="37"/>
    </row>
    <row r="130" spans="1:1" s="25" customFormat="1">
      <c r="A130" s="37"/>
    </row>
    <row r="131" spans="1:1" s="25" customFormat="1">
      <c r="A131" s="37"/>
    </row>
    <row r="132" spans="1:1" s="25" customFormat="1">
      <c r="A132" s="37"/>
    </row>
    <row r="133" spans="1:1" s="25" customFormat="1">
      <c r="A133" s="37"/>
    </row>
    <row r="134" spans="1:1" s="25" customFormat="1">
      <c r="A134" s="37"/>
    </row>
    <row r="135" spans="1:1" s="25" customFormat="1">
      <c r="A135" s="37"/>
    </row>
    <row r="136" spans="1:1" s="25" customFormat="1">
      <c r="A136" s="37"/>
    </row>
    <row r="137" spans="1:1" s="25" customFormat="1">
      <c r="A137" s="37"/>
    </row>
    <row r="138" spans="1:1" s="25" customFormat="1">
      <c r="A138" s="37"/>
    </row>
    <row r="139" spans="1:1" s="25" customFormat="1">
      <c r="A139" s="37"/>
    </row>
    <row r="140" spans="1:1" s="25" customFormat="1">
      <c r="A140" s="37"/>
    </row>
    <row r="141" spans="1:1" s="25" customFormat="1">
      <c r="A141" s="37"/>
    </row>
    <row r="142" spans="1:1" s="25" customFormat="1">
      <c r="A142" s="37"/>
    </row>
    <row r="143" spans="1:1" s="25" customFormat="1">
      <c r="A143" s="37"/>
    </row>
    <row r="144" spans="1:1" s="25" customFormat="1">
      <c r="A144" s="37"/>
    </row>
    <row r="145" spans="1:1" s="25" customFormat="1">
      <c r="A145" s="37"/>
    </row>
    <row r="146" spans="1:1" s="25" customFormat="1">
      <c r="A146" s="37"/>
    </row>
    <row r="147" spans="1:1" s="25" customFormat="1">
      <c r="A147" s="37"/>
    </row>
    <row r="148" spans="1:1" s="25" customFormat="1">
      <c r="A148" s="37"/>
    </row>
    <row r="149" spans="1:1" s="25" customFormat="1">
      <c r="A149" s="37"/>
    </row>
    <row r="150" spans="1:1" s="25" customFormat="1">
      <c r="A150" s="37"/>
    </row>
    <row r="151" spans="1:1" s="25" customFormat="1">
      <c r="A151" s="37"/>
    </row>
    <row r="152" spans="1:1" s="25" customFormat="1">
      <c r="A152" s="37"/>
    </row>
    <row r="153" spans="1:1" s="25" customFormat="1">
      <c r="A153" s="37"/>
    </row>
    <row r="154" spans="1:1" s="25" customFormat="1">
      <c r="A154" s="37"/>
    </row>
    <row r="155" spans="1:1" s="25" customFormat="1">
      <c r="A155" s="37"/>
    </row>
    <row r="156" spans="1:1" s="25" customFormat="1">
      <c r="A156" s="37"/>
    </row>
    <row r="157" spans="1:1" s="25" customFormat="1">
      <c r="A157" s="37"/>
    </row>
    <row r="158" spans="1:1" s="25" customFormat="1">
      <c r="A158" s="37"/>
    </row>
    <row r="159" spans="1:1" s="25" customFormat="1">
      <c r="A159" s="37"/>
    </row>
    <row r="160" spans="1:1" s="25" customFormat="1">
      <c r="A160" s="37"/>
    </row>
    <row r="161" spans="1:1" s="25" customFormat="1">
      <c r="A161" s="37"/>
    </row>
    <row r="162" spans="1:1" s="25" customFormat="1">
      <c r="A162" s="37"/>
    </row>
    <row r="163" spans="1:1" s="25" customFormat="1">
      <c r="A163" s="37"/>
    </row>
    <row r="164" spans="1:1" s="25" customFormat="1">
      <c r="A164" s="37"/>
    </row>
    <row r="165" spans="1:1" s="25" customFormat="1">
      <c r="A165" s="37"/>
    </row>
    <row r="166" spans="1:1" s="25" customFormat="1">
      <c r="A166" s="37"/>
    </row>
    <row r="167" spans="1:1" s="25" customFormat="1">
      <c r="A167" s="37"/>
    </row>
    <row r="168" spans="1:1" s="25" customFormat="1">
      <c r="A168" s="37"/>
    </row>
  </sheetData>
  <sheetProtection password="DE35" sheet="1" objects="1" scenarios="1"/>
  <mergeCells count="17">
    <mergeCell ref="L3:N3"/>
    <mergeCell ref="D15:E15"/>
    <mergeCell ref="D16:E16"/>
    <mergeCell ref="D17:E17"/>
    <mergeCell ref="D19:E19"/>
    <mergeCell ref="D7:E7"/>
    <mergeCell ref="D11:E11"/>
    <mergeCell ref="D8:E8"/>
    <mergeCell ref="D9:E9"/>
    <mergeCell ref="D12:E12"/>
    <mergeCell ref="D13:E13"/>
    <mergeCell ref="D14:E14"/>
    <mergeCell ref="N46:AB46"/>
    <mergeCell ref="A46:L46"/>
    <mergeCell ref="U28:U29"/>
    <mergeCell ref="R28:T29"/>
    <mergeCell ref="D18:E18"/>
  </mergeCells>
  <phoneticPr fontId="27" type="noConversion"/>
  <dataValidations count="4">
    <dataValidation type="decimal" allowBlank="1" showInputMessage="1" showErrorMessage="1" errorTitle="C'est trop!" error="Si vous avez plus de 100'000 fr. par an à placer, choisissez autre chose que des obligations de caisse!" sqref="D8:E8">
      <formula1>0</formula1>
      <formula2>99999</formula2>
    </dataValidation>
    <dataValidation type="list" allowBlank="1" showInputMessage="1" showErrorMessage="1" sqref="D7:E7">
      <formula1>$A$56:$A$58</formula1>
    </dataValidation>
    <dataValidation type="list" allowBlank="1" showInputMessage="1" showErrorMessage="1" sqref="D10:E10">
      <formula1>$H$49:$H$61</formula1>
    </dataValidation>
    <dataValidation type="list" allowBlank="1" showInputMessage="1" showErrorMessage="1" sqref="D9:E9">
      <formula1>$I$49:$I$99</formula1>
    </dataValidation>
  </dataValidations>
  <hyperlinks>
    <hyperlink ref="L3" location="A46" display=" (explication détaillées)"/>
    <hyperlink ref="M3" location="A46" display="A46"/>
    <hyperlink ref="N3" location="A46" display="A46"/>
  </hyperlinks>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B50"/>
  <sheetViews>
    <sheetView showRuler="0" workbookViewId="0">
      <selection sqref="A1:B50"/>
    </sheetView>
  </sheetViews>
  <sheetFormatPr baseColWidth="10" defaultRowHeight="15"/>
  <sheetData>
    <row r="1" spans="2:2">
      <c r="B1">
        <v>1</v>
      </c>
    </row>
    <row r="2" spans="2:2">
      <c r="B2">
        <v>2</v>
      </c>
    </row>
    <row r="3" spans="2:2">
      <c r="B3">
        <v>3</v>
      </c>
    </row>
    <row r="4" spans="2:2">
      <c r="B4">
        <v>4</v>
      </c>
    </row>
    <row r="5" spans="2:2">
      <c r="B5">
        <v>5</v>
      </c>
    </row>
    <row r="6" spans="2:2">
      <c r="B6">
        <v>6</v>
      </c>
    </row>
    <row r="7" spans="2:2">
      <c r="B7">
        <v>7</v>
      </c>
    </row>
    <row r="8" spans="2:2">
      <c r="B8">
        <v>8</v>
      </c>
    </row>
    <row r="9" spans="2:2">
      <c r="B9">
        <v>9</v>
      </c>
    </row>
    <row r="10" spans="2:2">
      <c r="B10">
        <v>10</v>
      </c>
    </row>
    <row r="11" spans="2:2">
      <c r="B11">
        <v>11</v>
      </c>
    </row>
    <row r="12" spans="2:2">
      <c r="B12">
        <v>12</v>
      </c>
    </row>
    <row r="13" spans="2:2">
      <c r="B13">
        <v>13</v>
      </c>
    </row>
    <row r="14" spans="2:2">
      <c r="B14">
        <v>14</v>
      </c>
    </row>
    <row r="15" spans="2:2">
      <c r="B15">
        <v>15</v>
      </c>
    </row>
    <row r="16" spans="2:2">
      <c r="B16">
        <v>16</v>
      </c>
    </row>
    <row r="17" spans="2:2">
      <c r="B17">
        <v>17</v>
      </c>
    </row>
    <row r="18" spans="2:2">
      <c r="B18">
        <v>18</v>
      </c>
    </row>
    <row r="19" spans="2:2">
      <c r="B19">
        <v>19</v>
      </c>
    </row>
    <row r="20" spans="2:2">
      <c r="B20">
        <v>20</v>
      </c>
    </row>
    <row r="21" spans="2:2">
      <c r="B21">
        <v>21</v>
      </c>
    </row>
    <row r="22" spans="2:2">
      <c r="B22">
        <v>22</v>
      </c>
    </row>
    <row r="23" spans="2:2">
      <c r="B23">
        <v>23</v>
      </c>
    </row>
    <row r="24" spans="2:2">
      <c r="B24">
        <v>24</v>
      </c>
    </row>
    <row r="25" spans="2:2">
      <c r="B25">
        <v>25</v>
      </c>
    </row>
    <row r="26" spans="2:2">
      <c r="B26">
        <v>26</v>
      </c>
    </row>
    <row r="27" spans="2:2">
      <c r="B27">
        <v>27</v>
      </c>
    </row>
    <row r="28" spans="2:2">
      <c r="B28">
        <v>28</v>
      </c>
    </row>
    <row r="29" spans="2:2">
      <c r="B29">
        <v>29</v>
      </c>
    </row>
    <row r="30" spans="2:2">
      <c r="B30">
        <v>30</v>
      </c>
    </row>
    <row r="31" spans="2:2">
      <c r="B31">
        <v>31</v>
      </c>
    </row>
    <row r="32" spans="2:2">
      <c r="B32">
        <v>32</v>
      </c>
    </row>
    <row r="33" spans="2:2">
      <c r="B33">
        <v>33</v>
      </c>
    </row>
    <row r="34" spans="2:2">
      <c r="B34">
        <v>34</v>
      </c>
    </row>
    <row r="35" spans="2:2">
      <c r="B35">
        <v>35</v>
      </c>
    </row>
    <row r="36" spans="2:2">
      <c r="B36">
        <v>36</v>
      </c>
    </row>
    <row r="37" spans="2:2">
      <c r="B37">
        <v>37</v>
      </c>
    </row>
    <row r="38" spans="2:2">
      <c r="B38">
        <v>38</v>
      </c>
    </row>
    <row r="39" spans="2:2">
      <c r="B39">
        <v>39</v>
      </c>
    </row>
    <row r="40" spans="2:2">
      <c r="B40">
        <v>40</v>
      </c>
    </row>
    <row r="41" spans="2:2">
      <c r="B41">
        <v>41</v>
      </c>
    </row>
    <row r="42" spans="2:2">
      <c r="B42">
        <v>42</v>
      </c>
    </row>
    <row r="43" spans="2:2">
      <c r="B43">
        <v>43</v>
      </c>
    </row>
    <row r="44" spans="2:2">
      <c r="B44">
        <v>44</v>
      </c>
    </row>
    <row r="45" spans="2:2">
      <c r="B45">
        <v>45</v>
      </c>
    </row>
    <row r="46" spans="2:2">
      <c r="B46">
        <v>46</v>
      </c>
    </row>
    <row r="47" spans="2:2">
      <c r="B47">
        <v>47</v>
      </c>
    </row>
    <row r="48" spans="2:2">
      <c r="B48">
        <v>48</v>
      </c>
    </row>
    <row r="49" spans="2:2">
      <c r="B49">
        <v>49</v>
      </c>
    </row>
    <row r="50" spans="2:2">
      <c r="B50">
        <v>50</v>
      </c>
    </row>
  </sheetData>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Marcello B</cp:lastModifiedBy>
  <dcterms:created xsi:type="dcterms:W3CDTF">2014-01-18T17:13:38Z</dcterms:created>
  <dcterms:modified xsi:type="dcterms:W3CDTF">2014-01-28T10:20:44Z</dcterms:modified>
</cp:coreProperties>
</file>